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4385" windowHeight="8130"/>
  </bookViews>
  <sheets>
    <sheet name="Sheet2" sheetId="2" r:id="rId1"/>
    <sheet name="Sheet3" sheetId="3" r:id="rId2"/>
  </sheets>
  <definedNames>
    <definedName name="_xlnm.Print_Titles" localSheetId="0">Sheet2!$3:$4</definedName>
  </definedNames>
  <calcPr calcId="145621"/>
</workbook>
</file>

<file path=xl/calcChain.xml><?xml version="1.0" encoding="utf-8"?>
<calcChain xmlns="http://schemas.openxmlformats.org/spreadsheetml/2006/main">
  <c r="H90" i="2" l="1"/>
  <c r="H91" i="2"/>
  <c r="H92" i="2"/>
  <c r="H93" i="2"/>
  <c r="H94" i="2"/>
  <c r="H95" i="2"/>
  <c r="H96" i="2"/>
  <c r="H97" i="2"/>
  <c r="H89" i="2"/>
  <c r="H87" i="2"/>
  <c r="H86" i="2"/>
  <c r="H85" i="2"/>
  <c r="H84" i="2"/>
  <c r="H83" i="2"/>
  <c r="H82" i="2"/>
  <c r="H79" i="2"/>
  <c r="H78" i="2"/>
  <c r="H77" i="2"/>
  <c r="H76" i="2"/>
  <c r="H75" i="2"/>
  <c r="H74" i="2"/>
  <c r="H73" i="2"/>
  <c r="H72" i="2"/>
  <c r="H71" i="2"/>
  <c r="H70" i="2"/>
  <c r="H66" i="2"/>
  <c r="H65" i="2"/>
  <c r="H56" i="2"/>
  <c r="H55" i="2"/>
  <c r="H52" i="2"/>
  <c r="H51" i="2"/>
  <c r="H48" i="2"/>
  <c r="H47" i="2"/>
  <c r="H46" i="2"/>
  <c r="H45" i="2"/>
  <c r="H44" i="2"/>
  <c r="H43" i="2"/>
  <c r="H39" i="2"/>
  <c r="H35" i="2"/>
  <c r="H31" i="2"/>
  <c r="H27" i="2"/>
  <c r="H23" i="2"/>
  <c r="H19" i="2"/>
  <c r="H10" i="2"/>
  <c r="H9" i="2"/>
  <c r="H8" i="2"/>
  <c r="H7" i="2"/>
  <c r="H6" i="2"/>
  <c r="E94" i="2" l="1"/>
  <c r="E95" i="2"/>
  <c r="E96" i="2"/>
  <c r="E97" i="2"/>
  <c r="E90" i="2"/>
  <c r="E91" i="2"/>
  <c r="E92" i="2"/>
  <c r="E93" i="2"/>
  <c r="E89" i="2"/>
  <c r="D62" i="2"/>
  <c r="D56" i="2" s="1"/>
  <c r="E56" i="2" s="1"/>
  <c r="E87" i="2"/>
  <c r="E86" i="2"/>
  <c r="E85" i="2"/>
  <c r="E84" i="2"/>
  <c r="E83" i="2"/>
  <c r="E82" i="2"/>
  <c r="E79" i="2"/>
  <c r="E78" i="2"/>
  <c r="E77" i="2"/>
  <c r="E76" i="2"/>
  <c r="E75" i="2"/>
  <c r="E74" i="2"/>
  <c r="E73" i="2"/>
  <c r="E72" i="2"/>
  <c r="E71" i="2"/>
  <c r="E70" i="2"/>
  <c r="E69" i="2"/>
  <c r="E67" i="2"/>
  <c r="E66" i="2"/>
  <c r="E65" i="2"/>
  <c r="E63" i="2"/>
  <c r="E61" i="2"/>
  <c r="E60" i="2"/>
  <c r="E59" i="2"/>
  <c r="E58" i="2"/>
  <c r="E57" i="2"/>
  <c r="E55" i="2"/>
  <c r="E52" i="2"/>
  <c r="E51" i="2"/>
  <c r="E48" i="2"/>
  <c r="E46" i="2"/>
  <c r="E45" i="2"/>
  <c r="E44" i="2"/>
  <c r="E43" i="2"/>
  <c r="E39" i="2"/>
  <c r="E38" i="2"/>
  <c r="E35" i="2"/>
  <c r="E34" i="2"/>
  <c r="E31" i="2"/>
  <c r="E30" i="2"/>
  <c r="E27" i="2"/>
  <c r="E26" i="2"/>
  <c r="E19" i="2"/>
  <c r="E18" i="2"/>
  <c r="E11" i="2"/>
  <c r="E12" i="2"/>
  <c r="E8" i="2"/>
  <c r="E9" i="2"/>
  <c r="E10" i="2"/>
  <c r="E6" i="2"/>
  <c r="D47" i="2"/>
  <c r="E47" i="2" s="1"/>
  <c r="D23" i="2"/>
  <c r="E23" i="2" s="1"/>
  <c r="D22" i="2"/>
  <c r="E22" i="2" s="1"/>
  <c r="D7" i="2"/>
  <c r="E7" i="2" s="1"/>
  <c r="I7" i="2"/>
  <c r="E62" i="2" l="1"/>
  <c r="D24" i="2"/>
  <c r="F24" i="2" s="1"/>
  <c r="F22" i="2"/>
  <c r="F23" i="2"/>
  <c r="F26" i="2"/>
  <c r="F27" i="2"/>
  <c r="F28" i="2"/>
  <c r="F30" i="2"/>
  <c r="F31" i="2"/>
  <c r="F32" i="2"/>
  <c r="F34" i="2"/>
  <c r="F35" i="2"/>
  <c r="F36" i="2"/>
  <c r="F38" i="2"/>
  <c r="F39" i="2"/>
  <c r="F40" i="2"/>
  <c r="F43" i="2"/>
  <c r="F44" i="2"/>
  <c r="F45" i="2"/>
  <c r="F46" i="2"/>
  <c r="F47" i="2"/>
  <c r="F48" i="2"/>
  <c r="F51" i="2"/>
  <c r="F52" i="2"/>
  <c r="F55" i="2"/>
  <c r="F56" i="2"/>
  <c r="F58" i="2"/>
  <c r="F59" i="2"/>
  <c r="F60" i="2"/>
  <c r="F61" i="2"/>
  <c r="F62" i="2"/>
  <c r="F63" i="2"/>
  <c r="F65" i="2"/>
  <c r="F66" i="2"/>
  <c r="F69" i="2"/>
  <c r="F70" i="2"/>
  <c r="F71" i="2"/>
  <c r="F72" i="2"/>
  <c r="F73" i="2"/>
  <c r="F74" i="2"/>
  <c r="F75" i="2"/>
  <c r="F76" i="2"/>
  <c r="F77" i="2"/>
  <c r="F78" i="2"/>
  <c r="F79" i="2"/>
  <c r="F82" i="2"/>
  <c r="F83" i="2"/>
  <c r="F84" i="2"/>
  <c r="F85" i="2"/>
  <c r="F86" i="2"/>
  <c r="F87" i="2"/>
  <c r="F89" i="2"/>
  <c r="F90" i="2"/>
  <c r="F91" i="2"/>
  <c r="F92" i="2"/>
  <c r="F93" i="2"/>
  <c r="F94" i="2"/>
  <c r="F95" i="2"/>
  <c r="F96" i="2"/>
  <c r="F97" i="2"/>
  <c r="F98" i="2"/>
  <c r="F11" i="2"/>
  <c r="F12" i="2"/>
  <c r="F13" i="2"/>
  <c r="F14" i="2"/>
  <c r="F18" i="2"/>
  <c r="F19" i="2"/>
  <c r="F20" i="2"/>
  <c r="F10" i="2"/>
  <c r="F9" i="2"/>
  <c r="F6" i="2"/>
  <c r="F8" i="2"/>
  <c r="F5" i="2"/>
  <c r="F7" i="2"/>
  <c r="J87" i="2"/>
  <c r="J86" i="2"/>
  <c r="J85" i="2"/>
  <c r="J84" i="2"/>
  <c r="J83" i="2"/>
  <c r="J82" i="2"/>
  <c r="J79" i="2"/>
  <c r="J78" i="2"/>
  <c r="J77" i="2"/>
  <c r="J76" i="2"/>
  <c r="J75" i="2"/>
  <c r="J74" i="2"/>
  <c r="J73" i="2"/>
  <c r="J72" i="2"/>
  <c r="J71" i="2"/>
  <c r="J70" i="2"/>
  <c r="J69" i="2"/>
  <c r="J66" i="2"/>
  <c r="J65" i="2"/>
  <c r="J52" i="2"/>
  <c r="J51" i="2"/>
  <c r="J47" i="2"/>
  <c r="J46" i="2"/>
  <c r="J45" i="2"/>
  <c r="J44" i="2"/>
  <c r="J43" i="2"/>
  <c r="J40" i="2"/>
  <c r="J39" i="2"/>
  <c r="J38" i="2"/>
  <c r="J36" i="2"/>
  <c r="J35" i="2"/>
  <c r="J34" i="2"/>
  <c r="J32" i="2"/>
  <c r="J31" i="2"/>
  <c r="J30" i="2"/>
  <c r="J28" i="2"/>
  <c r="J27" i="2"/>
  <c r="J26" i="2"/>
  <c r="J24" i="2"/>
  <c r="J23" i="2"/>
  <c r="J22" i="2"/>
  <c r="J20" i="2"/>
  <c r="J19" i="2"/>
  <c r="J18" i="2"/>
  <c r="J14" i="2"/>
  <c r="J13" i="2"/>
  <c r="J10" i="2"/>
  <c r="J9" i="2"/>
  <c r="J8" i="2"/>
  <c r="J7" i="2"/>
  <c r="J6" i="2"/>
  <c r="J5" i="2"/>
</calcChain>
</file>

<file path=xl/sharedStrings.xml><?xml version="1.0" encoding="utf-8"?>
<sst xmlns="http://schemas.openxmlformats.org/spreadsheetml/2006/main" count="106" uniqueCount="91">
  <si>
    <t>Fall 2010
20-Sept-10</t>
  </si>
  <si>
    <t>% of Total</t>
  </si>
  <si>
    <t>Total HEADCOUNT</t>
  </si>
  <si>
    <t xml:space="preserve">                                          Full Time (12 or more credit hours)</t>
  </si>
  <si>
    <t xml:space="preserve">                                                                                             Part Time</t>
  </si>
  <si>
    <t xml:space="preserve">                                                   3/4 Time (9 - 11.5 credit hours)</t>
  </si>
  <si>
    <t xml:space="preserve">                                                     1/2 Time (6 - 8.5 credit hours)</t>
  </si>
  <si>
    <t xml:space="preserve">                                                &lt; 1/2 Time (.5 - 5.5 credit hours)</t>
  </si>
  <si>
    <t>Average Credits - FT</t>
  </si>
  <si>
    <t>Average Credits - PT</t>
  </si>
  <si>
    <t>Total CREDIT HOURS</t>
  </si>
  <si>
    <t>Annual FTE</t>
  </si>
  <si>
    <r>
      <t xml:space="preserve">LOCATION: </t>
    </r>
    <r>
      <rPr>
        <b/>
        <i/>
        <sz val="10"/>
        <color theme="1"/>
        <rFont val="Calibri"/>
        <family val="2"/>
        <scheme val="minor"/>
      </rPr>
      <t>(Headcount - # students taking at least one (1) course)</t>
    </r>
  </si>
  <si>
    <t>Newburgh</t>
  </si>
  <si>
    <t xml:space="preserve"> Headcount </t>
  </si>
  <si>
    <t xml:space="preserve"> Credit Hours</t>
  </si>
  <si>
    <t>CCHS*</t>
  </si>
  <si>
    <t>Headcount</t>
  </si>
  <si>
    <t>Credit Hours</t>
  </si>
  <si>
    <t>Distance Learning</t>
  </si>
  <si>
    <t xml:space="preserve">Headcount </t>
  </si>
  <si>
    <t xml:space="preserve"> Monroe-Woodbury </t>
  </si>
  <si>
    <t>Port Jervis</t>
  </si>
  <si>
    <t>Warwick</t>
  </si>
  <si>
    <t>Student TYPE:</t>
  </si>
  <si>
    <t>First Time</t>
  </si>
  <si>
    <t xml:space="preserve">                                                                                               Transfer</t>
  </si>
  <si>
    <t xml:space="preserve">                                                                                         Continuing</t>
  </si>
  <si>
    <t xml:space="preserve">                                                                                            Returning</t>
  </si>
  <si>
    <t xml:space="preserve">                                                        Concurrently Enrolled in HS</t>
  </si>
  <si>
    <t>Over 60 - Auditors</t>
  </si>
  <si>
    <t>Matriculation Status:</t>
  </si>
  <si>
    <t>Matriculated</t>
  </si>
  <si>
    <t>Non-Matriculated</t>
  </si>
  <si>
    <t>Race/Ethnicity:</t>
  </si>
  <si>
    <t>Hispanic / Latino</t>
  </si>
  <si>
    <t>American Indian/Alaskan Native</t>
  </si>
  <si>
    <t>Asian</t>
  </si>
  <si>
    <t>Nat. Hawaiian/Pacific Islander</t>
  </si>
  <si>
    <t>Unknown</t>
  </si>
  <si>
    <t>White</t>
  </si>
  <si>
    <t>GENDER:</t>
  </si>
  <si>
    <t>Total Males</t>
  </si>
  <si>
    <t>Total Females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</si>
  <si>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</si>
  <si>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</si>
  <si>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</si>
  <si>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</si>
  <si>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</si>
  <si>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</si>
  <si>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</si>
  <si>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</si>
  <si>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</si>
  <si>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</si>
  <si>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</si>
  <si>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</si>
  <si>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Local COUNTIES:</t>
  </si>
  <si>
    <t>Dutchess</t>
  </si>
  <si>
    <t>Orange</t>
  </si>
  <si>
    <t>Rockland</t>
  </si>
  <si>
    <t>Sullivan</t>
  </si>
  <si>
    <t>Ulster</t>
  </si>
  <si>
    <t>Westchester</t>
  </si>
  <si>
    <t>Educational GOALS:</t>
  </si>
  <si>
    <t>% of Total Responding</t>
  </si>
  <si>
    <t>1A</t>
  </si>
  <si>
    <t>Transfer to another SUNY college after earning degree/ certificate</t>
  </si>
  <si>
    <t>1B</t>
  </si>
  <si>
    <t>Transfer to non-SUNY college after earning degree/ certificate</t>
  </si>
  <si>
    <t>2A</t>
  </si>
  <si>
    <t>Transfer to a SUNY college without earning degree/ certificate</t>
  </si>
  <si>
    <t>2B</t>
  </si>
  <si>
    <t>Transfer to a non-SUNY college without earning degree/ certificate</t>
  </si>
  <si>
    <t>Earn a degree/ certificate &amp; seek employment rather than pursue further post secondary education</t>
  </si>
  <si>
    <t>Learn new skills or upgrade existing skills without earning degree/ certificate</t>
  </si>
  <si>
    <t>Seek enrichment rather than pursue degree/ certificate</t>
  </si>
  <si>
    <t>Obtain GED through the accumulation of college credits</t>
  </si>
  <si>
    <t>Uncertain</t>
  </si>
  <si>
    <t>No response</t>
  </si>
  <si>
    <r>
      <rPr>
        <b/>
        <sz val="10"/>
        <color theme="1"/>
        <rFont val="Calibri"/>
        <family val="2"/>
        <scheme val="minor"/>
      </rPr>
      <t>Data Disclaimer:</t>
    </r>
    <r>
      <rPr>
        <sz val="10"/>
        <color theme="1"/>
        <rFont val="Calibri"/>
        <family val="2"/>
        <scheme val="minor"/>
      </rPr>
      <t xml:space="preserve">
Some discrepencies may exist between data reported to IPEDS, NYSED and SUNY System and internal ODS extracted reports due to differences in definitions, timing of reports, etc. 
</t>
    </r>
  </si>
  <si>
    <r>
      <rPr>
        <b/>
        <i/>
        <sz val="10"/>
        <color theme="1"/>
        <rFont val="Calibri"/>
        <family val="2"/>
        <scheme val="minor"/>
      </rPr>
      <t>ODS Reports File Name</t>
    </r>
    <r>
      <rPr>
        <sz val="10"/>
        <color theme="1"/>
        <rFont val="Calibri"/>
        <family val="2"/>
        <scheme val="minor"/>
      </rPr>
      <t>:  IR_D Enrollment Activity Report</t>
    </r>
  </si>
  <si>
    <t>Fall 2011
19-Sept-11</t>
  </si>
  <si>
    <t>% Change
2010-2011</t>
  </si>
  <si>
    <t>2 or more races</t>
  </si>
  <si>
    <t>NON-Hispanic / Latino</t>
  </si>
  <si>
    <t>Black or African American</t>
  </si>
  <si>
    <t>Did not report</t>
  </si>
  <si>
    <r>
      <t xml:space="preserve">Orange County Community College
Fall 2012 FREEZE Enrollment Report
</t>
    </r>
    <r>
      <rPr>
        <b/>
        <i/>
        <sz val="11"/>
        <color theme="1"/>
        <rFont val="Calibri"/>
        <family val="2"/>
        <scheme val="minor"/>
      </rPr>
      <t>Freeze/Census: Septebmer 17, 2012</t>
    </r>
  </si>
  <si>
    <t>Fall 2012
17-Sept-12</t>
  </si>
  <si>
    <t>% Change
2011-2012</t>
  </si>
  <si>
    <r>
      <rPr>
        <b/>
        <sz val="10"/>
        <color theme="1"/>
        <rFont val="Calibri"/>
        <family val="2"/>
        <scheme val="minor"/>
      </rPr>
      <t>Data Notes:
•</t>
    </r>
    <r>
      <rPr>
        <sz val="10"/>
        <color theme="1"/>
        <rFont val="Calibri"/>
        <family val="2"/>
        <scheme val="minor"/>
      </rPr>
      <t xml:space="preserve">*Not all CCHS students were entered into Banner at Fall 2012 Freeze
•Annual FTE = Total credit hours/30
•Race/Ethnicity Unknown includes sum of NULL, Unknowns and Non-Resident Alien
•Non-Matriculated headcount includes CCHS students
•Education Goals - Every registration, students are asked to identify their education goal; data is submitted to SUNY System
•Distance Learning - Includes fully online courses only                                                                                               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</si>
</sst>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#,##0.0"/>
    <numFmt numFmtId="166" formatCode="0.0"/>
    <numFmt numFmtId="167" formatCode="0.000%"/>
    <numFmt numFmtId="168" formatCode="_(* #,##0.0_);_(* \(#,##0.0\);_(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EE27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3" fontId="4" fillId="2" borderId="1" xfId="0" applyNumberFormat="1" applyFont="1" applyFill="1" applyBorder="1"/>
    <xf numFmtId="164" fontId="5" fillId="0" borderId="1" xfId="2" applyNumberFormat="1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3" xfId="0" applyFont="1" applyBorder="1" applyAlignment="1">
      <alignment horizontal="right"/>
    </xf>
    <xf numFmtId="9" fontId="4" fillId="2" borderId="1" xfId="2" applyFont="1" applyFill="1" applyBorder="1"/>
    <xf numFmtId="0" fontId="5" fillId="0" borderId="3" xfId="0" applyFont="1" applyBorder="1" applyAlignment="1">
      <alignment horizontal="right"/>
    </xf>
    <xf numFmtId="9" fontId="4" fillId="2" borderId="1" xfId="2" applyNumberFormat="1" applyFont="1" applyFill="1" applyBorder="1"/>
    <xf numFmtId="165" fontId="4" fillId="2" borderId="1" xfId="0" applyNumberFormat="1" applyFont="1" applyFill="1" applyBorder="1"/>
    <xf numFmtId="0" fontId="4" fillId="0" borderId="2" xfId="0" applyFont="1" applyBorder="1"/>
    <xf numFmtId="0" fontId="4" fillId="0" borderId="3" xfId="0" applyFont="1" applyBorder="1"/>
    <xf numFmtId="0" fontId="4" fillId="2" borderId="1" xfId="0" applyFont="1" applyFill="1" applyBorder="1"/>
    <xf numFmtId="0" fontId="5" fillId="0" borderId="1" xfId="0" applyFont="1" applyBorder="1"/>
    <xf numFmtId="0" fontId="4" fillId="0" borderId="3" xfId="0" applyFont="1" applyBorder="1" applyAlignment="1"/>
    <xf numFmtId="164" fontId="4" fillId="2" borderId="1" xfId="0" applyNumberFormat="1" applyFont="1" applyFill="1" applyBorder="1"/>
    <xf numFmtId="167" fontId="4" fillId="2" borderId="1" xfId="0" applyNumberFormat="1" applyFont="1" applyFill="1" applyBorder="1"/>
    <xf numFmtId="164" fontId="4" fillId="2" borderId="1" xfId="2" applyNumberFormat="1" applyFont="1" applyFill="1" applyBorder="1"/>
    <xf numFmtId="9" fontId="8" fillId="2" borderId="1" xfId="2" applyFont="1" applyFill="1" applyBorder="1" applyAlignment="1">
      <alignment horizontal="right" vertical="center" wrapText="1"/>
    </xf>
    <xf numFmtId="9" fontId="8" fillId="2" borderId="1" xfId="2" applyFont="1" applyFill="1" applyBorder="1" applyAlignment="1">
      <alignment vertical="center" wrapText="1"/>
    </xf>
    <xf numFmtId="0" fontId="5" fillId="0" borderId="7" xfId="0" applyFont="1" applyBorder="1"/>
    <xf numFmtId="0" fontId="5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vertical="center"/>
    </xf>
    <xf numFmtId="0" fontId="5" fillId="0" borderId="10" xfId="0" applyFont="1" applyBorder="1"/>
    <xf numFmtId="0" fontId="4" fillId="0" borderId="10" xfId="0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top" wrapText="1"/>
    </xf>
    <xf numFmtId="9" fontId="4" fillId="2" borderId="1" xfId="2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wrapText="1"/>
    </xf>
    <xf numFmtId="165" fontId="8" fillId="0" borderId="3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5" fillId="3" borderId="1" xfId="0" applyFont="1" applyFill="1" applyBorder="1"/>
    <xf numFmtId="165" fontId="8" fillId="3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165" fontId="4" fillId="3" borderId="1" xfId="0" applyNumberFormat="1" applyFont="1" applyFill="1" applyBorder="1"/>
    <xf numFmtId="164" fontId="4" fillId="3" borderId="1" xfId="2" applyNumberFormat="1" applyFont="1" applyFill="1" applyBorder="1" applyAlignment="1">
      <alignment horizontal="left"/>
    </xf>
    <xf numFmtId="164" fontId="4" fillId="3" borderId="1" xfId="2" applyNumberFormat="1" applyFont="1" applyFill="1" applyBorder="1" applyAlignment="1">
      <alignment horizontal="right"/>
    </xf>
    <xf numFmtId="164" fontId="5" fillId="0" borderId="0" xfId="2" applyNumberFormat="1" applyFont="1"/>
    <xf numFmtId="3" fontId="4" fillId="3" borderId="1" xfId="0" applyNumberFormat="1" applyFont="1" applyFill="1" applyBorder="1" applyAlignment="1">
      <alignment horizontal="left"/>
    </xf>
    <xf numFmtId="3" fontId="9" fillId="3" borderId="1" xfId="0" applyNumberFormat="1" applyFont="1" applyFill="1" applyBorder="1" applyAlignment="1">
      <alignment horizontal="right"/>
    </xf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164" fontId="4" fillId="3" borderId="1" xfId="2" applyNumberFormat="1" applyFont="1" applyFill="1" applyBorder="1" applyAlignment="1">
      <alignment horizontal="right" vertical="center"/>
    </xf>
    <xf numFmtId="169" fontId="4" fillId="0" borderId="3" xfId="1" applyNumberFormat="1" applyFont="1" applyFill="1" applyBorder="1"/>
    <xf numFmtId="168" fontId="4" fillId="0" borderId="3" xfId="1" applyNumberFormat="1" applyFont="1" applyFill="1" applyBorder="1"/>
    <xf numFmtId="165" fontId="4" fillId="0" borderId="3" xfId="0" applyNumberFormat="1" applyFont="1" applyFill="1" applyBorder="1"/>
    <xf numFmtId="0" fontId="4" fillId="0" borderId="3" xfId="0" applyFont="1" applyFill="1" applyBorder="1"/>
    <xf numFmtId="3" fontId="4" fillId="0" borderId="3" xfId="0" applyNumberFormat="1" applyFont="1" applyFill="1" applyBorder="1"/>
    <xf numFmtId="166" fontId="4" fillId="0" borderId="3" xfId="0" applyNumberFormat="1" applyFont="1" applyFill="1" applyBorder="1"/>
    <xf numFmtId="1" fontId="4" fillId="0" borderId="3" xfId="0" applyNumberFormat="1" applyFont="1" applyFill="1" applyBorder="1"/>
    <xf numFmtId="3" fontId="8" fillId="0" borderId="11" xfId="0" applyNumberFormat="1" applyFont="1" applyFill="1" applyBorder="1" applyAlignment="1">
      <alignment horizontal="right" vertical="center" wrapText="1"/>
    </xf>
    <xf numFmtId="3" fontId="8" fillId="0" borderId="11" xfId="0" applyNumberFormat="1" applyFont="1" applyFill="1" applyBorder="1" applyAlignment="1">
      <alignment vertical="center" wrapText="1"/>
    </xf>
    <xf numFmtId="3" fontId="4" fillId="0" borderId="3" xfId="0" applyNumberFormat="1" applyFont="1" applyFill="1" applyBorder="1" applyAlignment="1">
      <alignment horizontal="left"/>
    </xf>
    <xf numFmtId="3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0" xfId="0" applyFont="1" applyFill="1"/>
    <xf numFmtId="3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4" fontId="4" fillId="2" borderId="1" xfId="0" applyNumberFormat="1" applyFont="1" applyFill="1" applyBorder="1"/>
    <xf numFmtId="0" fontId="5" fillId="2" borderId="1" xfId="0" applyFont="1" applyFill="1" applyBorder="1"/>
    <xf numFmtId="3" fontId="4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4" xfId="2" applyNumberFormat="1" applyFont="1" applyFill="1" applyBorder="1" applyAlignment="1">
      <alignment horizontal="center" vertical="center"/>
    </xf>
    <xf numFmtId="164" fontId="4" fillId="3" borderId="5" xfId="2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EE27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workbookViewId="0">
      <pane ySplit="4" topLeftCell="A14" activePane="bottomLeft" state="frozen"/>
      <selection pane="bottomLeft" activeCell="D28" sqref="D28"/>
    </sheetView>
  </sheetViews>
  <sheetFormatPr defaultColWidth="9.140625" defaultRowHeight="12.75" x14ac:dyDescent="0.2"/>
  <cols>
    <col min="1" max="1" width="3.5703125" style="2" customWidth="1"/>
    <col min="2" max="2" width="4.42578125" style="2" customWidth="1"/>
    <col min="3" max="3" width="46.140625" style="2" customWidth="1"/>
    <col min="4" max="4" width="9.7109375" style="2" bestFit="1" customWidth="1"/>
    <col min="5" max="5" width="10.5703125" style="50" customWidth="1"/>
    <col min="6" max="6" width="10.7109375" style="2" customWidth="1"/>
    <col min="7" max="7" width="10.42578125" style="2" bestFit="1" customWidth="1"/>
    <col min="8" max="8" width="9.140625" style="2" customWidth="1"/>
    <col min="9" max="9" width="9.7109375" style="69" bestFit="1" customWidth="1"/>
    <col min="10" max="10" width="9.5703125" style="2" bestFit="1" customWidth="1"/>
    <col min="11" max="11" width="1.5703125" style="2" customWidth="1"/>
    <col min="12" max="16384" width="9.140625" style="2"/>
  </cols>
  <sheetData>
    <row r="1" spans="1:16" ht="12.75" customHeight="1" x14ac:dyDescent="0.2">
      <c r="A1" s="83" t="s">
        <v>87</v>
      </c>
      <c r="B1" s="84"/>
      <c r="C1" s="84"/>
      <c r="D1" s="84"/>
      <c r="E1" s="84"/>
      <c r="F1" s="84"/>
      <c r="G1" s="84"/>
      <c r="H1" s="84"/>
      <c r="I1" s="84"/>
      <c r="J1" s="85"/>
      <c r="K1" s="1"/>
      <c r="L1" s="1"/>
      <c r="M1" s="1"/>
      <c r="N1" s="1"/>
      <c r="O1" s="1"/>
      <c r="P1" s="1"/>
    </row>
    <row r="2" spans="1:16" ht="42" customHeight="1" x14ac:dyDescent="0.2">
      <c r="A2" s="86"/>
      <c r="B2" s="87"/>
      <c r="C2" s="87"/>
      <c r="D2" s="87"/>
      <c r="E2" s="87"/>
      <c r="F2" s="87"/>
      <c r="G2" s="87"/>
      <c r="H2" s="87"/>
      <c r="I2" s="87"/>
      <c r="J2" s="88"/>
      <c r="K2" s="1"/>
      <c r="L2" s="1"/>
      <c r="M2" s="1"/>
      <c r="N2" s="1"/>
      <c r="O2" s="1"/>
      <c r="P2" s="1"/>
    </row>
    <row r="3" spans="1:16" ht="15" customHeight="1" x14ac:dyDescent="0.2">
      <c r="A3" s="89"/>
      <c r="B3" s="90"/>
      <c r="C3" s="90"/>
      <c r="D3" s="91" t="s">
        <v>88</v>
      </c>
      <c r="E3" s="93" t="s">
        <v>1</v>
      </c>
      <c r="F3" s="95" t="s">
        <v>89</v>
      </c>
      <c r="G3" s="97" t="s">
        <v>81</v>
      </c>
      <c r="H3" s="99" t="s">
        <v>1</v>
      </c>
      <c r="I3" s="101" t="s">
        <v>0</v>
      </c>
      <c r="J3" s="102" t="s">
        <v>82</v>
      </c>
      <c r="K3" s="109"/>
    </row>
    <row r="4" spans="1:16" ht="25.5" customHeight="1" x14ac:dyDescent="0.2">
      <c r="A4" s="89"/>
      <c r="B4" s="90"/>
      <c r="C4" s="90"/>
      <c r="D4" s="92"/>
      <c r="E4" s="94"/>
      <c r="F4" s="96"/>
      <c r="G4" s="98"/>
      <c r="H4" s="100"/>
      <c r="I4" s="101"/>
      <c r="J4" s="102"/>
      <c r="K4" s="109"/>
    </row>
    <row r="5" spans="1:16" ht="13.35" customHeight="1" x14ac:dyDescent="0.2">
      <c r="A5" s="110" t="s">
        <v>2</v>
      </c>
      <c r="B5" s="111"/>
      <c r="C5" s="111"/>
      <c r="D5" s="42">
        <v>6716</v>
      </c>
      <c r="E5" s="48"/>
      <c r="F5" s="44">
        <f>(D5-G5)/G5</f>
        <v>-8.0251985757326755E-2</v>
      </c>
      <c r="G5" s="70">
        <v>7302</v>
      </c>
      <c r="H5" s="3"/>
      <c r="I5" s="57">
        <v>7223</v>
      </c>
      <c r="J5" s="4">
        <f>(G5-I5)/I5</f>
        <v>1.0937283677142461E-2</v>
      </c>
    </row>
    <row r="6" spans="1:16" ht="13.35" customHeight="1" x14ac:dyDescent="0.2">
      <c r="A6" s="5"/>
      <c r="B6" s="6"/>
      <c r="C6" s="7" t="s">
        <v>3</v>
      </c>
      <c r="D6" s="42">
        <v>3439</v>
      </c>
      <c r="E6" s="49">
        <f>D6/$D$5</f>
        <v>0.51206075044669441</v>
      </c>
      <c r="F6" s="44">
        <f t="shared" ref="F6:F62" si="0">(D6-G6)/G6</f>
        <v>-6.1664392905866304E-2</v>
      </c>
      <c r="G6" s="70">
        <v>3665</v>
      </c>
      <c r="H6" s="8">
        <f>G6/$G$5</f>
        <v>0.50191728293618187</v>
      </c>
      <c r="I6" s="57">
        <v>3916</v>
      </c>
      <c r="J6" s="4">
        <f t="shared" ref="J6:J14" si="1">(G6-I6)/I6</f>
        <v>-6.4096016343207357E-2</v>
      </c>
    </row>
    <row r="7" spans="1:16" ht="13.35" customHeight="1" x14ac:dyDescent="0.2">
      <c r="A7" s="5"/>
      <c r="B7" s="6"/>
      <c r="C7" s="7" t="s">
        <v>4</v>
      </c>
      <c r="D7" s="42">
        <f>SUM(D8:D10)</f>
        <v>3277</v>
      </c>
      <c r="E7" s="49">
        <f t="shared" ref="E7:E12" si="2">D7/$D$5</f>
        <v>0.48793924955330553</v>
      </c>
      <c r="F7" s="44">
        <f t="shared" si="0"/>
        <v>-9.8982678031344515E-2</v>
      </c>
      <c r="G7" s="70">
        <v>3637</v>
      </c>
      <c r="H7" s="8">
        <f>G7/$G$5</f>
        <v>0.49808271706381813</v>
      </c>
      <c r="I7" s="57">
        <f>I8+I9+I10</f>
        <v>3307</v>
      </c>
      <c r="J7" s="4">
        <f t="shared" si="1"/>
        <v>9.9788327789537348E-2</v>
      </c>
    </row>
    <row r="8" spans="1:16" ht="13.35" customHeight="1" x14ac:dyDescent="0.2">
      <c r="A8" s="5"/>
      <c r="B8" s="6"/>
      <c r="C8" s="9" t="s">
        <v>5</v>
      </c>
      <c r="D8" s="37">
        <v>895</v>
      </c>
      <c r="E8" s="49">
        <f t="shared" si="2"/>
        <v>0.13326384752829065</v>
      </c>
      <c r="F8" s="44">
        <f t="shared" si="0"/>
        <v>-3.3407572383073497E-3</v>
      </c>
      <c r="G8" s="71">
        <v>898</v>
      </c>
      <c r="H8" s="8">
        <f>G8/$G$5</f>
        <v>0.12298000547795125</v>
      </c>
      <c r="I8" s="57">
        <v>730</v>
      </c>
      <c r="J8" s="4">
        <f t="shared" si="1"/>
        <v>0.23013698630136986</v>
      </c>
    </row>
    <row r="9" spans="1:16" ht="13.35" customHeight="1" x14ac:dyDescent="0.2">
      <c r="A9" s="5"/>
      <c r="B9" s="6"/>
      <c r="C9" s="9" t="s">
        <v>6</v>
      </c>
      <c r="D9" s="43">
        <v>1213</v>
      </c>
      <c r="E9" s="49">
        <f t="shared" si="2"/>
        <v>0.18061346039309112</v>
      </c>
      <c r="F9" s="45">
        <f t="shared" si="0"/>
        <v>-2.1774193548387097E-2</v>
      </c>
      <c r="G9" s="72">
        <v>1240</v>
      </c>
      <c r="H9" s="10">
        <f>G9/$G$5</f>
        <v>0.16981648863325116</v>
      </c>
      <c r="I9" s="57">
        <v>1214</v>
      </c>
      <c r="J9" s="4">
        <f t="shared" si="1"/>
        <v>2.1416803953871501E-2</v>
      </c>
    </row>
    <row r="10" spans="1:16" ht="13.35" customHeight="1" x14ac:dyDescent="0.2">
      <c r="A10" s="5"/>
      <c r="B10" s="6"/>
      <c r="C10" s="9" t="s">
        <v>7</v>
      </c>
      <c r="D10" s="43">
        <v>1169</v>
      </c>
      <c r="E10" s="49">
        <f t="shared" si="2"/>
        <v>0.17406194163192376</v>
      </c>
      <c r="F10" s="45">
        <f t="shared" si="0"/>
        <v>-0.2201467645096731</v>
      </c>
      <c r="G10" s="72">
        <v>1499</v>
      </c>
      <c r="H10" s="10">
        <f>G10/$G$5</f>
        <v>0.20528622295261573</v>
      </c>
      <c r="I10" s="57">
        <v>1363</v>
      </c>
      <c r="J10" s="4">
        <f t="shared" si="1"/>
        <v>9.9779897285399849E-2</v>
      </c>
    </row>
    <row r="11" spans="1:16" ht="13.35" customHeight="1" x14ac:dyDescent="0.2">
      <c r="A11" s="5"/>
      <c r="B11" s="6"/>
      <c r="C11" s="7" t="s">
        <v>8</v>
      </c>
      <c r="D11" s="36">
        <v>13.22</v>
      </c>
      <c r="E11" s="49">
        <f t="shared" si="2"/>
        <v>1.9684335914234665E-3</v>
      </c>
      <c r="F11" s="45">
        <f t="shared" si="0"/>
        <v>1.5151515151516175E-3</v>
      </c>
      <c r="G11" s="73">
        <v>13.2</v>
      </c>
      <c r="H11" s="11"/>
      <c r="I11" s="58">
        <v>13.1</v>
      </c>
      <c r="J11" s="4"/>
    </row>
    <row r="12" spans="1:16" ht="13.35" customHeight="1" x14ac:dyDescent="0.2">
      <c r="A12" s="5"/>
      <c r="B12" s="6"/>
      <c r="C12" s="7" t="s">
        <v>9</v>
      </c>
      <c r="D12" s="36">
        <v>6.22</v>
      </c>
      <c r="E12" s="49">
        <f t="shared" si="2"/>
        <v>9.2614651578320421E-4</v>
      </c>
      <c r="F12" s="45">
        <f t="shared" si="0"/>
        <v>3.6666666666666625E-2</v>
      </c>
      <c r="G12" s="73">
        <v>6</v>
      </c>
      <c r="H12" s="11"/>
      <c r="I12" s="58">
        <v>5.8</v>
      </c>
      <c r="J12" s="4"/>
    </row>
    <row r="13" spans="1:16" ht="13.35" customHeight="1" x14ac:dyDescent="0.2">
      <c r="A13" s="12" t="s">
        <v>10</v>
      </c>
      <c r="B13" s="6"/>
      <c r="C13" s="13"/>
      <c r="D13" s="46">
        <v>65871</v>
      </c>
      <c r="E13" s="49"/>
      <c r="F13" s="45">
        <f t="shared" si="0"/>
        <v>-5.7942722299688942E-2</v>
      </c>
      <c r="G13" s="74">
        <v>69922.5</v>
      </c>
      <c r="H13" s="11"/>
      <c r="I13" s="57">
        <v>70491.5</v>
      </c>
      <c r="J13" s="4">
        <f t="shared" si="1"/>
        <v>-8.0718951930374584E-3</v>
      </c>
    </row>
    <row r="14" spans="1:16" ht="13.35" customHeight="1" x14ac:dyDescent="0.2">
      <c r="A14" s="12" t="s">
        <v>11</v>
      </c>
      <c r="B14" s="6"/>
      <c r="C14" s="13"/>
      <c r="D14" s="47">
        <v>2195.6999999999998</v>
      </c>
      <c r="E14" s="49"/>
      <c r="F14" s="45">
        <f t="shared" si="0"/>
        <v>-5.7962931182426784E-2</v>
      </c>
      <c r="G14" s="11">
        <v>2330.8000000000002</v>
      </c>
      <c r="H14" s="11"/>
      <c r="I14" s="57">
        <v>2349.6999999999998</v>
      </c>
      <c r="J14" s="4">
        <f t="shared" si="1"/>
        <v>-8.043580031493228E-3</v>
      </c>
    </row>
    <row r="15" spans="1:16" ht="13.35" customHeight="1" x14ac:dyDescent="0.2">
      <c r="A15" s="12"/>
      <c r="B15" s="6"/>
      <c r="C15" s="13"/>
      <c r="D15" s="38"/>
      <c r="E15" s="49"/>
      <c r="F15" s="45"/>
      <c r="G15" s="14"/>
      <c r="H15" s="11"/>
      <c r="I15" s="59"/>
      <c r="J15" s="4"/>
    </row>
    <row r="16" spans="1:16" ht="13.35" customHeight="1" x14ac:dyDescent="0.2">
      <c r="A16" s="12" t="s">
        <v>12</v>
      </c>
      <c r="B16" s="6"/>
      <c r="C16" s="6"/>
      <c r="D16" s="39"/>
      <c r="E16" s="49"/>
      <c r="F16" s="45"/>
      <c r="G16" s="75"/>
      <c r="H16" s="14"/>
      <c r="I16" s="60"/>
      <c r="J16" s="15"/>
    </row>
    <row r="17" spans="1:10" ht="13.35" customHeight="1" x14ac:dyDescent="0.2">
      <c r="A17" s="5"/>
      <c r="B17" s="13" t="s">
        <v>13</v>
      </c>
      <c r="C17" s="6"/>
      <c r="D17" s="39"/>
      <c r="E17" s="49"/>
      <c r="F17" s="45"/>
      <c r="G17" s="75"/>
      <c r="H17" s="14"/>
      <c r="I17" s="60"/>
      <c r="J17" s="15"/>
    </row>
    <row r="18" spans="1:10" ht="13.35" customHeight="1" x14ac:dyDescent="0.2">
      <c r="A18" s="5"/>
      <c r="B18" s="6"/>
      <c r="C18" s="7" t="s">
        <v>14</v>
      </c>
      <c r="D18" s="42">
        <v>1526</v>
      </c>
      <c r="E18" s="49">
        <f t="shared" ref="E18" si="3">D18/$D$5</f>
        <v>0.22721858248957713</v>
      </c>
      <c r="F18" s="45">
        <f t="shared" si="0"/>
        <v>1.8691588785046728E-2</v>
      </c>
      <c r="G18" s="70">
        <v>1498</v>
      </c>
      <c r="H18" s="3"/>
      <c r="I18" s="61">
        <v>1393</v>
      </c>
      <c r="J18" s="4">
        <f>(G18-I18)/I18</f>
        <v>7.5376884422110546E-2</v>
      </c>
    </row>
    <row r="19" spans="1:10" ht="13.35" customHeight="1" x14ac:dyDescent="0.2">
      <c r="A19" s="5"/>
      <c r="B19" s="6"/>
      <c r="C19" s="7" t="s">
        <v>15</v>
      </c>
      <c r="D19" s="42">
        <v>12536</v>
      </c>
      <c r="E19" s="49">
        <f>D19/$D$13</f>
        <v>0.19031136615506064</v>
      </c>
      <c r="F19" s="45">
        <f t="shared" si="0"/>
        <v>5.4420052149045335E-2</v>
      </c>
      <c r="G19" s="70">
        <v>11889</v>
      </c>
      <c r="H19" s="8">
        <f>G19/$G$13</f>
        <v>0.17003110586721012</v>
      </c>
      <c r="I19" s="61">
        <v>10636</v>
      </c>
      <c r="J19" s="4">
        <f>(G19-I19)/I19</f>
        <v>0.11780744640842422</v>
      </c>
    </row>
    <row r="20" spans="1:10" ht="13.35" customHeight="1" x14ac:dyDescent="0.2">
      <c r="A20" s="5"/>
      <c r="B20" s="6"/>
      <c r="C20" s="7" t="s">
        <v>11</v>
      </c>
      <c r="D20" s="36">
        <v>417.87</v>
      </c>
      <c r="E20" s="49"/>
      <c r="F20" s="45">
        <f t="shared" si="0"/>
        <v>5.442846328538984E-2</v>
      </c>
      <c r="G20" s="73">
        <v>396.3</v>
      </c>
      <c r="H20" s="8"/>
      <c r="I20" s="62">
        <v>354.5</v>
      </c>
      <c r="J20" s="4">
        <f>(G20-I20)/I20</f>
        <v>0.11791255289139636</v>
      </c>
    </row>
    <row r="21" spans="1:10" ht="13.35" customHeight="1" x14ac:dyDescent="0.2">
      <c r="A21" s="5"/>
      <c r="B21" s="16" t="s">
        <v>16</v>
      </c>
      <c r="C21" s="6"/>
      <c r="D21" s="39"/>
      <c r="E21" s="49"/>
      <c r="F21" s="45"/>
      <c r="G21" s="75"/>
      <c r="H21" s="8"/>
      <c r="I21" s="60"/>
      <c r="J21" s="4"/>
    </row>
    <row r="22" spans="1:10" ht="13.35" customHeight="1" x14ac:dyDescent="0.2">
      <c r="A22" s="5"/>
      <c r="B22" s="6"/>
      <c r="C22" s="7" t="s">
        <v>17</v>
      </c>
      <c r="D22" s="42">
        <f>738+12</f>
        <v>750</v>
      </c>
      <c r="E22" s="49">
        <f t="shared" ref="E22" si="4">D22/$D$5</f>
        <v>0.11167361524717094</v>
      </c>
      <c r="F22" s="45">
        <f t="shared" si="0"/>
        <v>-0.27325581395348836</v>
      </c>
      <c r="G22" s="70">
        <v>1032</v>
      </c>
      <c r="H22" s="8"/>
      <c r="I22" s="61">
        <v>968</v>
      </c>
      <c r="J22" s="4">
        <f>(G22-I22)/I22</f>
        <v>6.6115702479338845E-2</v>
      </c>
    </row>
    <row r="23" spans="1:10" ht="13.35" customHeight="1" x14ac:dyDescent="0.2">
      <c r="A23" s="5"/>
      <c r="B23" s="6"/>
      <c r="C23" s="7" t="s">
        <v>18</v>
      </c>
      <c r="D23" s="42">
        <f>3653.5+43</f>
        <v>3696.5</v>
      </c>
      <c r="E23" s="49">
        <f>D23/$D$13</f>
        <v>5.6117259492037469E-2</v>
      </c>
      <c r="F23" s="45">
        <f t="shared" si="0"/>
        <v>-0.2488315383052225</v>
      </c>
      <c r="G23" s="70">
        <v>4921</v>
      </c>
      <c r="H23" s="8">
        <f>G23/$G$13</f>
        <v>7.0377918409667853E-2</v>
      </c>
      <c r="I23" s="59">
        <v>4720</v>
      </c>
      <c r="J23" s="4">
        <f>(G23-I23)/I23</f>
        <v>4.2584745762711866E-2</v>
      </c>
    </row>
    <row r="24" spans="1:10" ht="13.35" customHeight="1" x14ac:dyDescent="0.2">
      <c r="A24" s="5"/>
      <c r="B24" s="6"/>
      <c r="C24" s="7" t="s">
        <v>11</v>
      </c>
      <c r="D24" s="82">
        <f>+D23/30</f>
        <v>123.21666666666667</v>
      </c>
      <c r="E24" s="49"/>
      <c r="F24" s="45">
        <f t="shared" si="0"/>
        <v>-0.24867886178861787</v>
      </c>
      <c r="G24" s="73">
        <v>164</v>
      </c>
      <c r="H24" s="8"/>
      <c r="I24" s="62">
        <v>157.30000000000001</v>
      </c>
      <c r="J24" s="4">
        <f>(G24-I24)/I24</f>
        <v>4.2593769866497065E-2</v>
      </c>
    </row>
    <row r="25" spans="1:10" ht="13.35" customHeight="1" x14ac:dyDescent="0.2">
      <c r="A25" s="5"/>
      <c r="B25" s="16" t="s">
        <v>19</v>
      </c>
      <c r="C25" s="6"/>
      <c r="D25" s="39"/>
      <c r="E25" s="49"/>
      <c r="F25" s="45"/>
      <c r="G25" s="75"/>
      <c r="H25" s="8"/>
      <c r="I25" s="60"/>
      <c r="J25" s="4"/>
    </row>
    <row r="26" spans="1:10" ht="13.35" customHeight="1" x14ac:dyDescent="0.2">
      <c r="A26" s="5"/>
      <c r="B26" s="6"/>
      <c r="C26" s="7" t="s">
        <v>20</v>
      </c>
      <c r="D26" s="36">
        <v>495</v>
      </c>
      <c r="E26" s="49">
        <f t="shared" ref="E26" si="5">D26/$D$5</f>
        <v>7.3704586063132821E-2</v>
      </c>
      <c r="F26" s="45">
        <f t="shared" si="0"/>
        <v>8.5526315789473686E-2</v>
      </c>
      <c r="G26" s="73">
        <v>456</v>
      </c>
      <c r="H26" s="14"/>
      <c r="I26" s="63">
        <v>459</v>
      </c>
      <c r="J26" s="4">
        <f>(G26-I26)/I26</f>
        <v>-6.5359477124183009E-3</v>
      </c>
    </row>
    <row r="27" spans="1:10" ht="13.35" customHeight="1" x14ac:dyDescent="0.2">
      <c r="A27" s="5"/>
      <c r="B27" s="6"/>
      <c r="C27" s="7" t="s">
        <v>18</v>
      </c>
      <c r="D27" s="42">
        <v>1707</v>
      </c>
      <c r="E27" s="49">
        <f>D27/$D$13</f>
        <v>2.5914287015530356E-2</v>
      </c>
      <c r="F27" s="45">
        <f t="shared" si="0"/>
        <v>7.426054122089365E-2</v>
      </c>
      <c r="G27" s="70">
        <v>1589</v>
      </c>
      <c r="H27" s="8">
        <f>G27/$G$13</f>
        <v>2.2725159998569847E-2</v>
      </c>
      <c r="I27" s="61">
        <v>1625</v>
      </c>
      <c r="J27" s="4">
        <f>(G27-I27)/I27</f>
        <v>-2.2153846153846152E-2</v>
      </c>
    </row>
    <row r="28" spans="1:10" ht="13.35" customHeight="1" x14ac:dyDescent="0.2">
      <c r="A28" s="5"/>
      <c r="B28" s="6"/>
      <c r="C28" s="7" t="s">
        <v>11</v>
      </c>
      <c r="D28" s="36">
        <v>56.9</v>
      </c>
      <c r="E28" s="49"/>
      <c r="F28" s="45">
        <f t="shared" si="0"/>
        <v>7.3584905660377328E-2</v>
      </c>
      <c r="G28" s="73">
        <v>53</v>
      </c>
      <c r="H28" s="14"/>
      <c r="I28" s="62">
        <v>54.2</v>
      </c>
      <c r="J28" s="4">
        <f>(G28-I28)/I28</f>
        <v>-2.2140221402214073E-2</v>
      </c>
    </row>
    <row r="29" spans="1:10" ht="13.35" customHeight="1" x14ac:dyDescent="0.2">
      <c r="A29" s="5"/>
      <c r="B29" s="16" t="s">
        <v>21</v>
      </c>
      <c r="C29" s="6"/>
      <c r="D29" s="39"/>
      <c r="E29" s="49"/>
      <c r="F29" s="45"/>
      <c r="G29" s="75"/>
      <c r="H29" s="14"/>
      <c r="I29" s="60"/>
      <c r="J29" s="4"/>
    </row>
    <row r="30" spans="1:10" ht="13.35" customHeight="1" x14ac:dyDescent="0.2">
      <c r="A30" s="5"/>
      <c r="B30" s="6"/>
      <c r="C30" s="7" t="s">
        <v>20</v>
      </c>
      <c r="D30" s="36">
        <v>0</v>
      </c>
      <c r="E30" s="49">
        <f t="shared" ref="E30" si="6">D30/$D$5</f>
        <v>0</v>
      </c>
      <c r="F30" s="45">
        <f t="shared" si="0"/>
        <v>-1</v>
      </c>
      <c r="G30" s="73">
        <v>45</v>
      </c>
      <c r="H30" s="14"/>
      <c r="I30" s="63">
        <v>47</v>
      </c>
      <c r="J30" s="4">
        <f>(G30-I30)/I30</f>
        <v>-4.2553191489361701E-2</v>
      </c>
    </row>
    <row r="31" spans="1:10" ht="13.35" customHeight="1" x14ac:dyDescent="0.2">
      <c r="A31" s="5"/>
      <c r="B31" s="6"/>
      <c r="C31" s="7" t="s">
        <v>18</v>
      </c>
      <c r="D31" s="36">
        <v>0</v>
      </c>
      <c r="E31" s="49">
        <f>D31/$D$13</f>
        <v>0</v>
      </c>
      <c r="F31" s="45">
        <f t="shared" si="0"/>
        <v>-1</v>
      </c>
      <c r="G31" s="73">
        <v>171</v>
      </c>
      <c r="H31" s="17">
        <f>G31/$G$13</f>
        <v>2.4455647323822806E-3</v>
      </c>
      <c r="I31" s="62">
        <v>156</v>
      </c>
      <c r="J31" s="4">
        <f>(G31-I31)/I31</f>
        <v>9.6153846153846159E-2</v>
      </c>
    </row>
    <row r="32" spans="1:10" ht="13.35" customHeight="1" x14ac:dyDescent="0.2">
      <c r="A32" s="5"/>
      <c r="B32" s="6"/>
      <c r="C32" s="7" t="s">
        <v>11</v>
      </c>
      <c r="D32" s="36">
        <v>0</v>
      </c>
      <c r="E32" s="49"/>
      <c r="F32" s="45">
        <f t="shared" si="0"/>
        <v>-1</v>
      </c>
      <c r="G32" s="73">
        <v>5.7</v>
      </c>
      <c r="H32" s="10"/>
      <c r="I32" s="62">
        <v>5.2</v>
      </c>
      <c r="J32" s="4">
        <f>(G32-I32)/I32</f>
        <v>9.6153846153846145E-2</v>
      </c>
    </row>
    <row r="33" spans="1:10" ht="13.35" customHeight="1" x14ac:dyDescent="0.2">
      <c r="A33" s="5"/>
      <c r="B33" s="16" t="s">
        <v>22</v>
      </c>
      <c r="C33" s="6"/>
      <c r="D33" s="39"/>
      <c r="E33" s="49"/>
      <c r="F33" s="45"/>
      <c r="G33" s="75"/>
      <c r="H33" s="14"/>
      <c r="I33" s="60"/>
      <c r="J33" s="4"/>
    </row>
    <row r="34" spans="1:10" ht="13.35" customHeight="1" x14ac:dyDescent="0.2">
      <c r="A34" s="5"/>
      <c r="B34" s="6"/>
      <c r="C34" s="7" t="s">
        <v>20</v>
      </c>
      <c r="D34" s="36">
        <v>41</v>
      </c>
      <c r="E34" s="49">
        <f t="shared" ref="E34" si="7">D34/$D$5</f>
        <v>6.1048243001786779E-3</v>
      </c>
      <c r="F34" s="45">
        <f t="shared" si="0"/>
        <v>7.8947368421052627E-2</v>
      </c>
      <c r="G34" s="73">
        <v>38</v>
      </c>
      <c r="H34" s="14"/>
      <c r="I34" s="60">
        <v>48</v>
      </c>
      <c r="J34" s="4">
        <f>(G34-I34)/I34</f>
        <v>-0.20833333333333334</v>
      </c>
    </row>
    <row r="35" spans="1:10" ht="13.35" customHeight="1" x14ac:dyDescent="0.2">
      <c r="A35" s="5"/>
      <c r="B35" s="6"/>
      <c r="C35" s="7" t="s">
        <v>18</v>
      </c>
      <c r="D35" s="36">
        <v>88</v>
      </c>
      <c r="E35" s="49">
        <f>D35/$D$13</f>
        <v>1.3359444975786007E-3</v>
      </c>
      <c r="F35" s="45">
        <f t="shared" si="0"/>
        <v>0.33333333333333331</v>
      </c>
      <c r="G35" s="73">
        <v>66</v>
      </c>
      <c r="H35" s="17">
        <f>G35/$G$13</f>
        <v>9.4390217741070466E-4</v>
      </c>
      <c r="I35" s="60">
        <v>112</v>
      </c>
      <c r="J35" s="4">
        <f>(G35-I35)/I35</f>
        <v>-0.4107142857142857</v>
      </c>
    </row>
    <row r="36" spans="1:10" ht="13.35" customHeight="1" x14ac:dyDescent="0.2">
      <c r="A36" s="5"/>
      <c r="B36" s="6"/>
      <c r="C36" s="7" t="s">
        <v>11</v>
      </c>
      <c r="D36" s="36">
        <v>2.93</v>
      </c>
      <c r="E36" s="49"/>
      <c r="F36" s="45">
        <f t="shared" si="0"/>
        <v>0.33181818181818179</v>
      </c>
      <c r="G36" s="73">
        <v>2.2000000000000002</v>
      </c>
      <c r="H36" s="18"/>
      <c r="I36" s="60">
        <v>3.7</v>
      </c>
      <c r="J36" s="4">
        <f>(G36-I36)/I36</f>
        <v>-0.40540540540540537</v>
      </c>
    </row>
    <row r="37" spans="1:10" ht="13.35" customHeight="1" x14ac:dyDescent="0.2">
      <c r="A37" s="5"/>
      <c r="B37" s="16" t="s">
        <v>23</v>
      </c>
      <c r="C37" s="6"/>
      <c r="D37" s="39"/>
      <c r="E37" s="49"/>
      <c r="F37" s="45"/>
      <c r="G37" s="75"/>
      <c r="H37" s="14"/>
      <c r="I37" s="60"/>
      <c r="J37" s="4"/>
    </row>
    <row r="38" spans="1:10" ht="13.35" customHeight="1" x14ac:dyDescent="0.2">
      <c r="A38" s="5"/>
      <c r="B38" s="6"/>
      <c r="C38" s="7" t="s">
        <v>14</v>
      </c>
      <c r="D38" s="36">
        <v>27</v>
      </c>
      <c r="E38" s="49">
        <f t="shared" ref="E38" si="8">D38/$D$5</f>
        <v>4.0202501488981537E-3</v>
      </c>
      <c r="F38" s="45">
        <f t="shared" si="0"/>
        <v>0.5</v>
      </c>
      <c r="G38" s="73">
        <v>18</v>
      </c>
      <c r="H38" s="14"/>
      <c r="I38" s="60">
        <v>27</v>
      </c>
      <c r="J38" s="4">
        <f>(G38-I38)/I38</f>
        <v>-0.33333333333333331</v>
      </c>
    </row>
    <row r="39" spans="1:10" ht="13.35" customHeight="1" x14ac:dyDescent="0.2">
      <c r="A39" s="5"/>
      <c r="B39" s="6"/>
      <c r="C39" s="7" t="s">
        <v>18</v>
      </c>
      <c r="D39" s="36">
        <v>93</v>
      </c>
      <c r="E39" s="49">
        <f>D39/$D$13</f>
        <v>1.411850434941021E-3</v>
      </c>
      <c r="F39" s="45">
        <f t="shared" si="0"/>
        <v>0.55000000000000004</v>
      </c>
      <c r="G39" s="73">
        <v>60</v>
      </c>
      <c r="H39" s="19">
        <f>G39/$G$13</f>
        <v>8.580928885551861E-4</v>
      </c>
      <c r="I39" s="60">
        <v>87</v>
      </c>
      <c r="J39" s="4">
        <f>(G39-I39)/I39</f>
        <v>-0.31034482758620691</v>
      </c>
    </row>
    <row r="40" spans="1:10" ht="13.35" customHeight="1" x14ac:dyDescent="0.2">
      <c r="A40" s="5"/>
      <c r="B40" s="6"/>
      <c r="C40" s="7" t="s">
        <v>11</v>
      </c>
      <c r="D40" s="36">
        <v>3.1</v>
      </c>
      <c r="E40" s="49"/>
      <c r="F40" s="45">
        <f t="shared" si="0"/>
        <v>0.55000000000000004</v>
      </c>
      <c r="G40" s="73">
        <v>2</v>
      </c>
      <c r="H40" s="14"/>
      <c r="I40" s="60">
        <v>2.9</v>
      </c>
      <c r="J40" s="4">
        <f>(G40-I40)/I40</f>
        <v>-0.31034482758620685</v>
      </c>
    </row>
    <row r="41" spans="1:10" ht="13.35" customHeight="1" x14ac:dyDescent="0.2">
      <c r="A41" s="5"/>
      <c r="B41" s="6"/>
      <c r="C41" s="7"/>
      <c r="D41" s="36"/>
      <c r="E41" s="49"/>
      <c r="F41" s="45"/>
      <c r="G41" s="73"/>
      <c r="H41" s="3"/>
      <c r="I41" s="61"/>
      <c r="J41" s="4"/>
    </row>
    <row r="42" spans="1:10" ht="13.35" customHeight="1" x14ac:dyDescent="0.2">
      <c r="A42" s="12" t="s">
        <v>24</v>
      </c>
      <c r="B42" s="6"/>
      <c r="C42" s="6"/>
      <c r="D42" s="39"/>
      <c r="E42" s="49"/>
      <c r="F42" s="45"/>
      <c r="G42" s="75"/>
      <c r="H42" s="14"/>
      <c r="I42" s="60"/>
      <c r="J42" s="4"/>
    </row>
    <row r="43" spans="1:10" ht="13.35" customHeight="1" x14ac:dyDescent="0.2">
      <c r="A43" s="5"/>
      <c r="B43" s="6"/>
      <c r="C43" s="7" t="s">
        <v>25</v>
      </c>
      <c r="D43" s="42">
        <v>1593</v>
      </c>
      <c r="E43" s="49">
        <f t="shared" ref="E43:E48" si="9">D43/$D$5</f>
        <v>0.23719475878499108</v>
      </c>
      <c r="F43" s="45">
        <f t="shared" si="0"/>
        <v>-8.0784766301211772E-2</v>
      </c>
      <c r="G43" s="70">
        <v>1733</v>
      </c>
      <c r="H43" s="10">
        <f t="shared" ref="H43:H48" si="10">G43/$G$5</f>
        <v>0.2373322377430841</v>
      </c>
      <c r="I43" s="61">
        <v>1704</v>
      </c>
      <c r="J43" s="4">
        <f>(G43-I43)/I43</f>
        <v>1.7018779342723004E-2</v>
      </c>
    </row>
    <row r="44" spans="1:10" ht="13.35" customHeight="1" x14ac:dyDescent="0.2">
      <c r="A44" s="5"/>
      <c r="B44" s="6"/>
      <c r="C44" s="7" t="s">
        <v>26</v>
      </c>
      <c r="D44" s="36">
        <v>376</v>
      </c>
      <c r="E44" s="49">
        <f t="shared" si="9"/>
        <v>5.598570577724836E-2</v>
      </c>
      <c r="F44" s="45">
        <f t="shared" si="0"/>
        <v>-1.5706806282722512E-2</v>
      </c>
      <c r="G44" s="73">
        <v>382</v>
      </c>
      <c r="H44" s="10">
        <f t="shared" si="10"/>
        <v>5.2314434401533827E-2</v>
      </c>
      <c r="I44" s="60">
        <v>357</v>
      </c>
      <c r="J44" s="4">
        <f>(G44-I44)/I44</f>
        <v>7.0028011204481794E-2</v>
      </c>
    </row>
    <row r="45" spans="1:10" ht="13.35" customHeight="1" x14ac:dyDescent="0.2">
      <c r="A45" s="5"/>
      <c r="B45" s="6"/>
      <c r="C45" s="7" t="s">
        <v>27</v>
      </c>
      <c r="D45" s="42">
        <v>3232</v>
      </c>
      <c r="E45" s="49">
        <f t="shared" si="9"/>
        <v>0.48123883263847528</v>
      </c>
      <c r="F45" s="45">
        <f t="shared" si="0"/>
        <v>-0.11597374179431072</v>
      </c>
      <c r="G45" s="70">
        <v>3656</v>
      </c>
      <c r="H45" s="10">
        <f t="shared" si="10"/>
        <v>0.50068474390577922</v>
      </c>
      <c r="I45" s="61">
        <v>3436</v>
      </c>
      <c r="J45" s="4">
        <f>(G45-I45)/I45</f>
        <v>6.4027939464493602E-2</v>
      </c>
    </row>
    <row r="46" spans="1:10" ht="13.35" customHeight="1" x14ac:dyDescent="0.2">
      <c r="A46" s="5"/>
      <c r="B46" s="6"/>
      <c r="C46" s="7" t="s">
        <v>28</v>
      </c>
      <c r="D46" s="36">
        <v>731</v>
      </c>
      <c r="E46" s="49">
        <f t="shared" si="9"/>
        <v>0.10884455032757594</v>
      </c>
      <c r="F46" s="45">
        <f t="shared" si="0"/>
        <v>0.59606986899563319</v>
      </c>
      <c r="G46" s="73">
        <v>458</v>
      </c>
      <c r="H46" s="10">
        <f t="shared" si="10"/>
        <v>6.2722541769378248E-2</v>
      </c>
      <c r="I46" s="63">
        <v>720</v>
      </c>
      <c r="J46" s="4">
        <f>(G46-I46)/I46</f>
        <v>-0.36388888888888887</v>
      </c>
    </row>
    <row r="47" spans="1:10" ht="13.35" customHeight="1" x14ac:dyDescent="0.2">
      <c r="A47" s="5"/>
      <c r="B47" s="6"/>
      <c r="C47" s="7" t="s">
        <v>29</v>
      </c>
      <c r="D47" s="42">
        <f>738+12</f>
        <v>750</v>
      </c>
      <c r="E47" s="49">
        <f t="shared" si="9"/>
        <v>0.11167361524717094</v>
      </c>
      <c r="F47" s="45">
        <f t="shared" si="0"/>
        <v>-0.28229665071770332</v>
      </c>
      <c r="G47" s="70">
        <v>1045</v>
      </c>
      <c r="H47" s="10">
        <f t="shared" si="10"/>
        <v>0.14311147630786086</v>
      </c>
      <c r="I47" s="60">
        <v>975</v>
      </c>
      <c r="J47" s="4">
        <f>(G47-I47)/I47</f>
        <v>7.179487179487179E-2</v>
      </c>
    </row>
    <row r="48" spans="1:10" ht="13.35" customHeight="1" x14ac:dyDescent="0.2">
      <c r="A48" s="5"/>
      <c r="B48" s="6"/>
      <c r="C48" s="7" t="s">
        <v>30</v>
      </c>
      <c r="D48" s="36">
        <v>34</v>
      </c>
      <c r="E48" s="49">
        <f t="shared" si="9"/>
        <v>5.0625372245384154E-3</v>
      </c>
      <c r="F48" s="45">
        <f t="shared" si="0"/>
        <v>0.21428571428571427</v>
      </c>
      <c r="G48" s="73">
        <v>28</v>
      </c>
      <c r="H48" s="19">
        <f t="shared" si="10"/>
        <v>3.8345658723637358E-3</v>
      </c>
      <c r="I48" s="60">
        <v>30</v>
      </c>
      <c r="J48" s="4"/>
    </row>
    <row r="49" spans="1:10" ht="13.35" customHeight="1" x14ac:dyDescent="0.2">
      <c r="A49" s="5"/>
      <c r="B49" s="6"/>
      <c r="C49" s="7"/>
      <c r="D49" s="36"/>
      <c r="E49" s="49"/>
      <c r="F49" s="45"/>
      <c r="G49" s="73"/>
      <c r="H49" s="14"/>
      <c r="I49" s="60"/>
      <c r="J49" s="4"/>
    </row>
    <row r="50" spans="1:10" ht="13.35" customHeight="1" x14ac:dyDescent="0.2">
      <c r="A50" s="12" t="s">
        <v>31</v>
      </c>
      <c r="B50" s="6"/>
      <c r="C50" s="6"/>
      <c r="D50" s="39"/>
      <c r="E50" s="49"/>
      <c r="F50" s="45"/>
      <c r="G50" s="75"/>
      <c r="H50" s="14"/>
      <c r="I50" s="60"/>
      <c r="J50" s="4"/>
    </row>
    <row r="51" spans="1:10" ht="13.35" customHeight="1" x14ac:dyDescent="0.2">
      <c r="A51" s="5"/>
      <c r="B51" s="6"/>
      <c r="C51" s="7" t="s">
        <v>32</v>
      </c>
      <c r="D51" s="42">
        <v>5665</v>
      </c>
      <c r="E51" s="49">
        <f t="shared" ref="E51:E52" si="11">D51/$D$5</f>
        <v>0.84350804050029782</v>
      </c>
      <c r="F51" s="45">
        <f t="shared" si="0"/>
        <v>-5.2358648377383743E-2</v>
      </c>
      <c r="G51" s="70">
        <v>5978</v>
      </c>
      <c r="H51" s="20">
        <f>G51/$G$5</f>
        <v>0.81867981374965759</v>
      </c>
      <c r="I51" s="64">
        <v>5926</v>
      </c>
      <c r="J51" s="4">
        <f>(G51-I51)/I51</f>
        <v>8.7748903138710772E-3</v>
      </c>
    </row>
    <row r="52" spans="1:10" ht="13.35" customHeight="1" x14ac:dyDescent="0.2">
      <c r="A52" s="5"/>
      <c r="B52" s="6"/>
      <c r="C52" s="7" t="s">
        <v>33</v>
      </c>
      <c r="D52" s="42">
        <v>1051</v>
      </c>
      <c r="E52" s="49">
        <f t="shared" si="11"/>
        <v>0.15649195949970221</v>
      </c>
      <c r="F52" s="45">
        <f t="shared" si="0"/>
        <v>-0.20619335347432025</v>
      </c>
      <c r="G52" s="70">
        <v>1324</v>
      </c>
      <c r="H52" s="21">
        <f>G52/$G$5</f>
        <v>0.18132018625034238</v>
      </c>
      <c r="I52" s="65">
        <v>1297</v>
      </c>
      <c r="J52" s="4">
        <f>(G52-I52)/I52</f>
        <v>2.081727062451812E-2</v>
      </c>
    </row>
    <row r="53" spans="1:10" ht="13.35" customHeight="1" x14ac:dyDescent="0.2">
      <c r="A53" s="5"/>
      <c r="B53" s="6"/>
      <c r="C53" s="13"/>
      <c r="D53" s="38"/>
      <c r="E53" s="49"/>
      <c r="F53" s="45"/>
      <c r="G53" s="14"/>
      <c r="H53" s="3"/>
      <c r="I53" s="61"/>
      <c r="J53" s="4"/>
    </row>
    <row r="54" spans="1:10" ht="13.35" customHeight="1" x14ac:dyDescent="0.2">
      <c r="A54" s="12" t="s">
        <v>34</v>
      </c>
      <c r="B54" s="6"/>
      <c r="C54" s="6"/>
      <c r="D54" s="39"/>
      <c r="E54" s="49"/>
      <c r="F54" s="45"/>
      <c r="G54" s="75"/>
      <c r="H54" s="14"/>
      <c r="I54" s="60"/>
      <c r="J54" s="4"/>
    </row>
    <row r="55" spans="1:10" ht="13.35" customHeight="1" x14ac:dyDescent="0.2">
      <c r="A55" s="12"/>
      <c r="B55" s="13" t="s">
        <v>35</v>
      </c>
      <c r="C55" s="13"/>
      <c r="D55" s="51">
        <v>1486</v>
      </c>
      <c r="E55" s="49">
        <f t="shared" ref="E55:E63" si="12">D55/$D$5</f>
        <v>0.22126265634306136</v>
      </c>
      <c r="F55" s="45">
        <f t="shared" si="0"/>
        <v>5.3900709219858157E-2</v>
      </c>
      <c r="G55" s="76">
        <v>1410</v>
      </c>
      <c r="H55" s="8">
        <f>G55/$G$5</f>
        <v>0.19309778142974526</v>
      </c>
      <c r="I55" s="66">
        <v>1278</v>
      </c>
      <c r="J55" s="4"/>
    </row>
    <row r="56" spans="1:10" ht="13.35" customHeight="1" x14ac:dyDescent="0.2">
      <c r="A56" s="5"/>
      <c r="B56" s="13" t="s">
        <v>84</v>
      </c>
      <c r="C56" s="13"/>
      <c r="D56" s="51">
        <f>SUM(D57:D63)</f>
        <v>5230</v>
      </c>
      <c r="E56" s="49">
        <f t="shared" si="12"/>
        <v>0.7787373436569387</v>
      </c>
      <c r="F56" s="45">
        <f t="shared" si="0"/>
        <v>-0.11235573659198914</v>
      </c>
      <c r="G56" s="76">
        <v>5892</v>
      </c>
      <c r="H56" s="8">
        <f>G56/$G$5</f>
        <v>0.80690221857025468</v>
      </c>
      <c r="I56" s="66">
        <v>5945</v>
      </c>
      <c r="J56" s="4"/>
    </row>
    <row r="57" spans="1:10" ht="13.35" customHeight="1" x14ac:dyDescent="0.2">
      <c r="A57" s="5"/>
      <c r="B57" s="13"/>
      <c r="C57" s="7" t="s">
        <v>83</v>
      </c>
      <c r="D57" s="38">
        <v>134</v>
      </c>
      <c r="E57" s="49">
        <f t="shared" si="12"/>
        <v>1.9952352590827872E-2</v>
      </c>
      <c r="F57" s="45"/>
      <c r="G57" s="14">
        <v>248</v>
      </c>
      <c r="H57" s="8"/>
      <c r="I57" s="66"/>
      <c r="J57" s="4"/>
    </row>
    <row r="58" spans="1:10" ht="13.35" customHeight="1" x14ac:dyDescent="0.2">
      <c r="A58" s="5"/>
      <c r="B58" s="6"/>
      <c r="C58" s="7" t="s">
        <v>36</v>
      </c>
      <c r="D58" s="36">
        <v>20</v>
      </c>
      <c r="E58" s="49">
        <f t="shared" si="12"/>
        <v>2.9779630732578916E-3</v>
      </c>
      <c r="F58" s="45">
        <f t="shared" si="0"/>
        <v>-0.2</v>
      </c>
      <c r="G58" s="73">
        <v>25</v>
      </c>
      <c r="H58" s="14"/>
      <c r="I58" s="60">
        <v>65</v>
      </c>
      <c r="J58" s="4"/>
    </row>
    <row r="59" spans="1:10" ht="13.35" customHeight="1" x14ac:dyDescent="0.2">
      <c r="A59" s="5"/>
      <c r="B59" s="6"/>
      <c r="C59" s="7" t="s">
        <v>37</v>
      </c>
      <c r="D59" s="36">
        <v>159</v>
      </c>
      <c r="E59" s="49">
        <f t="shared" si="12"/>
        <v>2.3674806432400237E-2</v>
      </c>
      <c r="F59" s="45">
        <f t="shared" si="0"/>
        <v>8.1632653061224483E-2</v>
      </c>
      <c r="G59" s="73">
        <v>147</v>
      </c>
      <c r="H59" s="14"/>
      <c r="I59" s="60">
        <v>190</v>
      </c>
      <c r="J59" s="4"/>
    </row>
    <row r="60" spans="1:10" ht="13.35" customHeight="1" x14ac:dyDescent="0.2">
      <c r="A60" s="5"/>
      <c r="B60" s="6"/>
      <c r="C60" s="7" t="s">
        <v>85</v>
      </c>
      <c r="D60" s="36">
        <v>758</v>
      </c>
      <c r="E60" s="49">
        <f t="shared" si="12"/>
        <v>0.1128648004764741</v>
      </c>
      <c r="F60" s="45">
        <f t="shared" si="0"/>
        <v>-1.5584415584415584E-2</v>
      </c>
      <c r="G60" s="73">
        <v>770</v>
      </c>
      <c r="H60" s="14"/>
      <c r="I60" s="60">
        <v>876</v>
      </c>
      <c r="J60" s="4"/>
    </row>
    <row r="61" spans="1:10" ht="13.35" customHeight="1" x14ac:dyDescent="0.2">
      <c r="A61" s="5"/>
      <c r="B61" s="6"/>
      <c r="C61" s="7" t="s">
        <v>38</v>
      </c>
      <c r="D61" s="36">
        <v>15</v>
      </c>
      <c r="E61" s="49">
        <f t="shared" si="12"/>
        <v>2.2334723049434188E-3</v>
      </c>
      <c r="F61" s="45">
        <f t="shared" si="0"/>
        <v>0.875</v>
      </c>
      <c r="G61" s="73">
        <v>8</v>
      </c>
      <c r="H61" s="14"/>
      <c r="I61" s="60">
        <v>15</v>
      </c>
      <c r="J61" s="4"/>
    </row>
    <row r="62" spans="1:10" ht="13.35" customHeight="1" x14ac:dyDescent="0.2">
      <c r="A62" s="5"/>
      <c r="B62" s="6"/>
      <c r="C62" s="7" t="s">
        <v>39</v>
      </c>
      <c r="D62" s="36">
        <f>208+2</f>
        <v>210</v>
      </c>
      <c r="E62" s="49">
        <f t="shared" si="12"/>
        <v>3.1268612269207859E-2</v>
      </c>
      <c r="F62" s="45">
        <f t="shared" si="0"/>
        <v>-0.75722543352601157</v>
      </c>
      <c r="G62" s="73">
        <v>865</v>
      </c>
      <c r="H62" s="14"/>
      <c r="I62" s="60">
        <v>342</v>
      </c>
      <c r="J62" s="4"/>
    </row>
    <row r="63" spans="1:10" ht="13.35" customHeight="1" x14ac:dyDescent="0.2">
      <c r="A63" s="5"/>
      <c r="B63" s="6"/>
      <c r="C63" s="7" t="s">
        <v>40</v>
      </c>
      <c r="D63" s="42">
        <v>3934</v>
      </c>
      <c r="E63" s="49">
        <f t="shared" si="12"/>
        <v>0.58576533650982732</v>
      </c>
      <c r="F63" s="45">
        <f t="shared" ref="F63:F98" si="13">(D63-G63)/G63</f>
        <v>2.7422303473491772E-2</v>
      </c>
      <c r="G63" s="70">
        <v>3829</v>
      </c>
      <c r="H63" s="3"/>
      <c r="I63" s="61">
        <v>4660</v>
      </c>
      <c r="J63" s="4"/>
    </row>
    <row r="64" spans="1:10" ht="13.35" customHeight="1" x14ac:dyDescent="0.2">
      <c r="A64" s="5"/>
      <c r="B64" s="6"/>
      <c r="C64" s="13" t="s">
        <v>41</v>
      </c>
      <c r="D64" s="38"/>
      <c r="E64" s="49"/>
      <c r="F64" s="45"/>
      <c r="G64" s="14"/>
      <c r="H64" s="14"/>
      <c r="I64" s="60"/>
      <c r="J64" s="4"/>
    </row>
    <row r="65" spans="1:10" ht="13.35" customHeight="1" x14ac:dyDescent="0.2">
      <c r="A65" s="5"/>
      <c r="B65" s="6"/>
      <c r="C65" s="7" t="s">
        <v>42</v>
      </c>
      <c r="D65" s="42">
        <v>2876</v>
      </c>
      <c r="E65" s="49">
        <f t="shared" ref="E65:E67" si="14">D65/$D$5</f>
        <v>0.42823108993448483</v>
      </c>
      <c r="F65" s="45">
        <f t="shared" si="13"/>
        <v>-8.6113759135684781E-2</v>
      </c>
      <c r="G65" s="70">
        <v>3147</v>
      </c>
      <c r="H65" s="8">
        <f>G65/$G$5</f>
        <v>0.43097781429745274</v>
      </c>
      <c r="I65" s="61">
        <v>3108</v>
      </c>
      <c r="J65" s="4">
        <f>(G65-I65)/I65</f>
        <v>1.2548262548262547E-2</v>
      </c>
    </row>
    <row r="66" spans="1:10" ht="13.35" customHeight="1" x14ac:dyDescent="0.2">
      <c r="A66" s="5"/>
      <c r="B66" s="6"/>
      <c r="C66" s="7" t="s">
        <v>43</v>
      </c>
      <c r="D66" s="42">
        <v>3840</v>
      </c>
      <c r="E66" s="49">
        <f t="shared" si="14"/>
        <v>0.57176891006551522</v>
      </c>
      <c r="F66" s="45">
        <f t="shared" si="13"/>
        <v>-7.2463768115942032E-2</v>
      </c>
      <c r="G66" s="70">
        <v>4140</v>
      </c>
      <c r="H66" s="8">
        <f>G66/$G$5</f>
        <v>0.56696795398520949</v>
      </c>
      <c r="I66" s="61">
        <v>4115</v>
      </c>
      <c r="J66" s="4">
        <f>(G66-I66)/I66</f>
        <v>6.0753341433778859E-3</v>
      </c>
    </row>
    <row r="67" spans="1:10" ht="13.35" customHeight="1" x14ac:dyDescent="0.2">
      <c r="A67" s="5"/>
      <c r="B67" s="6"/>
      <c r="C67" s="7" t="s">
        <v>86</v>
      </c>
      <c r="D67" s="42">
        <v>0</v>
      </c>
      <c r="E67" s="49">
        <f t="shared" si="14"/>
        <v>0</v>
      </c>
      <c r="F67" s="45"/>
      <c r="G67" s="70">
        <v>15</v>
      </c>
      <c r="H67" s="8"/>
      <c r="I67" s="61"/>
      <c r="J67" s="4"/>
    </row>
    <row r="68" spans="1:10" ht="13.35" customHeight="1" x14ac:dyDescent="0.2">
      <c r="A68" s="5"/>
      <c r="B68" s="6"/>
      <c r="C68" s="13" t="s">
        <v>44</v>
      </c>
      <c r="D68" s="38"/>
      <c r="E68" s="49"/>
      <c r="F68" s="45"/>
      <c r="G68" s="14"/>
      <c r="H68" s="14"/>
      <c r="I68" s="60"/>
      <c r="J68" s="4"/>
    </row>
    <row r="69" spans="1:10" ht="13.35" customHeight="1" x14ac:dyDescent="0.2">
      <c r="A69" s="5"/>
      <c r="B69" s="6"/>
      <c r="C69" s="7" t="s">
        <v>45</v>
      </c>
      <c r="D69" s="36">
        <v>23.1</v>
      </c>
      <c r="E69" s="49">
        <f t="shared" ref="E69:E79" si="15">D69/$D$5</f>
        <v>3.439547349612865E-3</v>
      </c>
      <c r="F69" s="45">
        <f t="shared" si="13"/>
        <v>0</v>
      </c>
      <c r="G69" s="73">
        <v>23.1</v>
      </c>
      <c r="H69" s="14"/>
      <c r="I69" s="60">
        <v>22.9</v>
      </c>
      <c r="J69" s="4">
        <f t="shared" ref="J69:J87" si="16">(G69-I69)/I69</f>
        <v>8.7336244541485961E-3</v>
      </c>
    </row>
    <row r="70" spans="1:10" ht="13.35" customHeight="1" x14ac:dyDescent="0.2">
      <c r="A70" s="5"/>
      <c r="B70" s="6"/>
      <c r="C70" s="7" t="s">
        <v>46</v>
      </c>
      <c r="D70" s="42">
        <v>950</v>
      </c>
      <c r="E70" s="49">
        <f t="shared" si="15"/>
        <v>0.14145324597974984</v>
      </c>
      <c r="F70" s="45">
        <f t="shared" si="13"/>
        <v>-0.21810699588477367</v>
      </c>
      <c r="G70" s="70">
        <v>1215</v>
      </c>
      <c r="H70" s="8">
        <f t="shared" ref="H70:H79" si="17">G70/$G$5</f>
        <v>0.16639276910435497</v>
      </c>
      <c r="I70" s="61">
        <v>1137</v>
      </c>
      <c r="J70" s="4">
        <f t="shared" si="16"/>
        <v>6.860158311345646E-2</v>
      </c>
    </row>
    <row r="71" spans="1:10" ht="13.35" customHeight="1" x14ac:dyDescent="0.2">
      <c r="A71" s="5"/>
      <c r="B71" s="6"/>
      <c r="C71" s="7" t="s">
        <v>47</v>
      </c>
      <c r="D71" s="42">
        <v>2073</v>
      </c>
      <c r="E71" s="49">
        <f t="shared" si="15"/>
        <v>0.30866587254318045</v>
      </c>
      <c r="F71" s="45">
        <f t="shared" si="13"/>
        <v>-4.0721888014807958E-2</v>
      </c>
      <c r="G71" s="70">
        <v>2161</v>
      </c>
      <c r="H71" s="8">
        <f t="shared" si="17"/>
        <v>0.29594631607778693</v>
      </c>
      <c r="I71" s="61">
        <v>2197</v>
      </c>
      <c r="J71" s="4">
        <f t="shared" si="16"/>
        <v>-1.6385980883022302E-2</v>
      </c>
    </row>
    <row r="72" spans="1:10" ht="13.35" customHeight="1" x14ac:dyDescent="0.2">
      <c r="A72" s="5"/>
      <c r="B72" s="6"/>
      <c r="C72" s="7" t="s">
        <v>48</v>
      </c>
      <c r="D72" s="42">
        <v>1167</v>
      </c>
      <c r="E72" s="49">
        <f t="shared" si="15"/>
        <v>0.17376414532459797</v>
      </c>
      <c r="F72" s="45">
        <f t="shared" si="13"/>
        <v>-4.8123980424143557E-2</v>
      </c>
      <c r="G72" s="70">
        <v>1226</v>
      </c>
      <c r="H72" s="8">
        <f t="shared" si="17"/>
        <v>0.16789920569706929</v>
      </c>
      <c r="I72" s="61">
        <v>1289</v>
      </c>
      <c r="J72" s="4">
        <f t="shared" si="16"/>
        <v>-4.8875096974398756E-2</v>
      </c>
    </row>
    <row r="73" spans="1:10" ht="13.35" customHeight="1" x14ac:dyDescent="0.2">
      <c r="A73" s="5"/>
      <c r="B73" s="6"/>
      <c r="C73" s="7" t="s">
        <v>49</v>
      </c>
      <c r="D73" s="36">
        <v>769</v>
      </c>
      <c r="E73" s="49">
        <f t="shared" si="15"/>
        <v>0.11450268016676593</v>
      </c>
      <c r="F73" s="45">
        <f t="shared" si="13"/>
        <v>-1.0296010296010296E-2</v>
      </c>
      <c r="G73" s="73">
        <v>777</v>
      </c>
      <c r="H73" s="8">
        <f t="shared" si="17"/>
        <v>0.10640920295809367</v>
      </c>
      <c r="I73" s="60">
        <v>757</v>
      </c>
      <c r="J73" s="4">
        <f t="shared" si="16"/>
        <v>2.6420079260237782E-2</v>
      </c>
    </row>
    <row r="74" spans="1:10" ht="13.35" customHeight="1" x14ac:dyDescent="0.2">
      <c r="A74" s="5"/>
      <c r="B74" s="6"/>
      <c r="C74" s="7" t="s">
        <v>50</v>
      </c>
      <c r="D74" s="36">
        <v>659</v>
      </c>
      <c r="E74" s="49">
        <f t="shared" si="15"/>
        <v>9.8123883263847522E-2</v>
      </c>
      <c r="F74" s="45">
        <f t="shared" si="13"/>
        <v>-0.10461956521739131</v>
      </c>
      <c r="G74" s="73">
        <v>736</v>
      </c>
      <c r="H74" s="8">
        <f t="shared" si="17"/>
        <v>0.10079430293070392</v>
      </c>
      <c r="I74" s="60">
        <v>669</v>
      </c>
      <c r="J74" s="4">
        <f t="shared" si="16"/>
        <v>0.10014947683109118</v>
      </c>
    </row>
    <row r="75" spans="1:10" ht="13.35" customHeight="1" x14ac:dyDescent="0.2">
      <c r="A75" s="5"/>
      <c r="B75" s="6"/>
      <c r="C75" s="7" t="s">
        <v>51</v>
      </c>
      <c r="D75" s="36">
        <v>356</v>
      </c>
      <c r="E75" s="49">
        <f t="shared" si="15"/>
        <v>5.3007742703990474E-2</v>
      </c>
      <c r="F75" s="45">
        <f t="shared" si="13"/>
        <v>5.6497175141242938E-3</v>
      </c>
      <c r="G75" s="73">
        <v>354</v>
      </c>
      <c r="H75" s="8">
        <f t="shared" si="17"/>
        <v>4.8479868529170092E-2</v>
      </c>
      <c r="I75" s="60">
        <v>360</v>
      </c>
      <c r="J75" s="4">
        <f t="shared" si="16"/>
        <v>-1.6666666666666666E-2</v>
      </c>
    </row>
    <row r="76" spans="1:10" ht="13.35" customHeight="1" x14ac:dyDescent="0.2">
      <c r="A76" s="5"/>
      <c r="B76" s="6"/>
      <c r="C76" s="7" t="s">
        <v>52</v>
      </c>
      <c r="D76" s="36">
        <v>220</v>
      </c>
      <c r="E76" s="49">
        <f t="shared" si="15"/>
        <v>3.2757593805836809E-2</v>
      </c>
      <c r="F76" s="45">
        <f t="shared" si="13"/>
        <v>-0.11646586345381527</v>
      </c>
      <c r="G76" s="73">
        <v>249</v>
      </c>
      <c r="H76" s="8">
        <f t="shared" si="17"/>
        <v>3.4100246507806083E-2</v>
      </c>
      <c r="I76" s="60">
        <v>225</v>
      </c>
      <c r="J76" s="4">
        <f t="shared" si="16"/>
        <v>0.10666666666666667</v>
      </c>
    </row>
    <row r="77" spans="1:10" ht="13.35" customHeight="1" x14ac:dyDescent="0.2">
      <c r="A77" s="5"/>
      <c r="B77" s="6"/>
      <c r="C77" s="7" t="s">
        <v>53</v>
      </c>
      <c r="D77" s="36">
        <v>344</v>
      </c>
      <c r="E77" s="49">
        <f t="shared" si="15"/>
        <v>5.1220964860035738E-2</v>
      </c>
      <c r="F77" s="45">
        <f t="shared" si="13"/>
        <v>-0.17307692307692307</v>
      </c>
      <c r="G77" s="73">
        <v>416</v>
      </c>
      <c r="H77" s="8">
        <f t="shared" si="17"/>
        <v>5.6970692960832646E-2</v>
      </c>
      <c r="I77" s="60">
        <v>436</v>
      </c>
      <c r="J77" s="4">
        <f t="shared" si="16"/>
        <v>-4.5871559633027525E-2</v>
      </c>
    </row>
    <row r="78" spans="1:10" ht="13.35" customHeight="1" x14ac:dyDescent="0.2">
      <c r="A78" s="5"/>
      <c r="B78" s="6"/>
      <c r="C78" s="7" t="s">
        <v>54</v>
      </c>
      <c r="D78" s="36">
        <v>151</v>
      </c>
      <c r="E78" s="49">
        <f t="shared" si="15"/>
        <v>2.2483621203097083E-2</v>
      </c>
      <c r="F78" s="45">
        <f t="shared" si="13"/>
        <v>2.0270270270270271E-2</v>
      </c>
      <c r="G78" s="73">
        <v>148</v>
      </c>
      <c r="H78" s="8">
        <f t="shared" si="17"/>
        <v>2.0268419611065461E-2</v>
      </c>
      <c r="I78" s="60">
        <v>131</v>
      </c>
      <c r="J78" s="4">
        <f t="shared" si="16"/>
        <v>0.12977099236641221</v>
      </c>
    </row>
    <row r="79" spans="1:10" ht="13.35" customHeight="1" x14ac:dyDescent="0.2">
      <c r="A79" s="5"/>
      <c r="B79" s="6"/>
      <c r="C79" s="7" t="s">
        <v>55</v>
      </c>
      <c r="D79" s="36">
        <v>27</v>
      </c>
      <c r="E79" s="49">
        <f t="shared" si="15"/>
        <v>4.0202501488981537E-3</v>
      </c>
      <c r="F79" s="45">
        <f t="shared" si="13"/>
        <v>0.35</v>
      </c>
      <c r="G79" s="73">
        <v>20</v>
      </c>
      <c r="H79" s="19">
        <f t="shared" si="17"/>
        <v>2.7389756231169541E-3</v>
      </c>
      <c r="I79" s="60">
        <v>22</v>
      </c>
      <c r="J79" s="4">
        <f t="shared" si="16"/>
        <v>-9.0909090909090912E-2</v>
      </c>
    </row>
    <row r="80" spans="1:10" ht="13.35" customHeight="1" x14ac:dyDescent="0.2">
      <c r="A80" s="22"/>
      <c r="B80" s="23"/>
      <c r="C80" s="24"/>
      <c r="D80" s="36"/>
      <c r="E80" s="49"/>
      <c r="F80" s="45"/>
      <c r="G80" s="73"/>
      <c r="H80" s="14"/>
      <c r="I80" s="60"/>
      <c r="J80" s="4"/>
    </row>
    <row r="81" spans="1:10" ht="13.35" customHeight="1" x14ac:dyDescent="0.2">
      <c r="A81" s="12" t="s">
        <v>56</v>
      </c>
      <c r="B81" s="6"/>
      <c r="C81" s="34"/>
      <c r="D81" s="40"/>
      <c r="E81" s="49"/>
      <c r="F81" s="45"/>
      <c r="G81" s="77"/>
      <c r="H81" s="14"/>
      <c r="I81" s="60"/>
      <c r="J81" s="4"/>
    </row>
    <row r="82" spans="1:10" ht="13.35" customHeight="1" x14ac:dyDescent="0.2">
      <c r="A82" s="5"/>
      <c r="B82" s="6"/>
      <c r="C82" s="35" t="s">
        <v>57</v>
      </c>
      <c r="D82" s="41">
        <v>104</v>
      </c>
      <c r="E82" s="49">
        <f t="shared" ref="E82:E87" si="18">D82/$D$5</f>
        <v>1.5485407980941036E-2</v>
      </c>
      <c r="F82" s="45">
        <f t="shared" si="13"/>
        <v>0.18181818181818182</v>
      </c>
      <c r="G82" s="78">
        <v>88</v>
      </c>
      <c r="H82" s="8">
        <f t="shared" ref="H82:H87" si="19">G82/$G$5</f>
        <v>1.2051492741714598E-2</v>
      </c>
      <c r="I82" s="60">
        <v>69</v>
      </c>
      <c r="J82" s="4">
        <f t="shared" si="16"/>
        <v>0.27536231884057971</v>
      </c>
    </row>
    <row r="83" spans="1:10" ht="13.35" customHeight="1" x14ac:dyDescent="0.2">
      <c r="A83" s="5"/>
      <c r="B83" s="6"/>
      <c r="C83" s="35" t="s">
        <v>58</v>
      </c>
      <c r="D83" s="52">
        <v>5463</v>
      </c>
      <c r="E83" s="49">
        <f t="shared" si="18"/>
        <v>0.81343061346039314</v>
      </c>
      <c r="F83" s="45">
        <f t="shared" si="13"/>
        <v>6.160124368441508E-2</v>
      </c>
      <c r="G83" s="79">
        <v>5146</v>
      </c>
      <c r="H83" s="8">
        <f t="shared" si="19"/>
        <v>0.70473842782799234</v>
      </c>
      <c r="I83" s="61">
        <v>5905</v>
      </c>
      <c r="J83" s="4">
        <f t="shared" si="16"/>
        <v>-0.12853513971210839</v>
      </c>
    </row>
    <row r="84" spans="1:10" ht="13.35" customHeight="1" x14ac:dyDescent="0.2">
      <c r="A84" s="5"/>
      <c r="B84" s="6"/>
      <c r="C84" s="35" t="s">
        <v>59</v>
      </c>
      <c r="D84" s="41">
        <v>22</v>
      </c>
      <c r="E84" s="49">
        <f t="shared" si="18"/>
        <v>3.2757593805836809E-3</v>
      </c>
      <c r="F84" s="45">
        <f t="shared" si="13"/>
        <v>0.69230769230769229</v>
      </c>
      <c r="G84" s="78">
        <v>13</v>
      </c>
      <c r="H84" s="19">
        <f t="shared" si="19"/>
        <v>1.7803341550260202E-3</v>
      </c>
      <c r="I84" s="60">
        <v>17</v>
      </c>
      <c r="J84" s="4">
        <f t="shared" si="16"/>
        <v>-0.23529411764705882</v>
      </c>
    </row>
    <row r="85" spans="1:10" ht="13.35" customHeight="1" x14ac:dyDescent="0.2">
      <c r="A85" s="5"/>
      <c r="B85" s="6"/>
      <c r="C85" s="35" t="s">
        <v>60</v>
      </c>
      <c r="D85" s="41">
        <v>256</v>
      </c>
      <c r="E85" s="49">
        <f t="shared" si="18"/>
        <v>3.8117927337701016E-2</v>
      </c>
      <c r="F85" s="45">
        <f t="shared" si="13"/>
        <v>-0.15511551155115511</v>
      </c>
      <c r="G85" s="78">
        <v>303</v>
      </c>
      <c r="H85" s="8">
        <f t="shared" si="19"/>
        <v>4.149548069022186E-2</v>
      </c>
      <c r="I85" s="60">
        <v>335</v>
      </c>
      <c r="J85" s="4">
        <f t="shared" si="16"/>
        <v>-9.5522388059701493E-2</v>
      </c>
    </row>
    <row r="86" spans="1:10" ht="13.35" customHeight="1" x14ac:dyDescent="0.2">
      <c r="A86" s="5"/>
      <c r="B86" s="6"/>
      <c r="C86" s="35" t="s">
        <v>61</v>
      </c>
      <c r="D86" s="41">
        <v>227</v>
      </c>
      <c r="E86" s="49">
        <f t="shared" si="18"/>
        <v>3.3799880881477069E-2</v>
      </c>
      <c r="F86" s="45">
        <f t="shared" si="13"/>
        <v>-4.6218487394957986E-2</v>
      </c>
      <c r="G86" s="78">
        <v>238</v>
      </c>
      <c r="H86" s="8">
        <f t="shared" si="19"/>
        <v>3.2593809915091754E-2</v>
      </c>
      <c r="I86" s="60">
        <v>258</v>
      </c>
      <c r="J86" s="4">
        <f t="shared" si="16"/>
        <v>-7.7519379844961239E-2</v>
      </c>
    </row>
    <row r="87" spans="1:10" ht="13.35" customHeight="1" x14ac:dyDescent="0.2">
      <c r="A87" s="5"/>
      <c r="B87" s="6"/>
      <c r="C87" s="35" t="s">
        <v>62</v>
      </c>
      <c r="D87" s="41">
        <v>19</v>
      </c>
      <c r="E87" s="49">
        <f t="shared" si="18"/>
        <v>2.829064919594997E-3</v>
      </c>
      <c r="F87" s="45">
        <f t="shared" si="13"/>
        <v>0.72727272727272729</v>
      </c>
      <c r="G87" s="78">
        <v>11</v>
      </c>
      <c r="H87" s="8">
        <f t="shared" si="19"/>
        <v>1.5064365927143248E-3</v>
      </c>
      <c r="I87" s="60">
        <v>9</v>
      </c>
      <c r="J87" s="4">
        <f t="shared" si="16"/>
        <v>0.22222222222222221</v>
      </c>
    </row>
    <row r="88" spans="1:10" ht="23.25" customHeight="1" x14ac:dyDescent="0.2">
      <c r="A88" s="25" t="s">
        <v>63</v>
      </c>
      <c r="B88" s="26"/>
      <c r="C88" s="27"/>
      <c r="D88" s="36"/>
      <c r="E88" s="28" t="s">
        <v>64</v>
      </c>
      <c r="F88" s="45"/>
      <c r="G88" s="73"/>
      <c r="H88" s="28" t="s">
        <v>64</v>
      </c>
      <c r="I88" s="60"/>
      <c r="J88" s="15"/>
    </row>
    <row r="89" spans="1:10" ht="26.65" customHeight="1" x14ac:dyDescent="0.2">
      <c r="A89" s="5"/>
      <c r="B89" s="29" t="s">
        <v>65</v>
      </c>
      <c r="C89" s="30" t="s">
        <v>66</v>
      </c>
      <c r="D89" s="54">
        <v>1579</v>
      </c>
      <c r="E89" s="56">
        <f>D89/SUM($D$89:$D$97)</f>
        <v>0.29608100506281643</v>
      </c>
      <c r="F89" s="55">
        <f t="shared" si="13"/>
        <v>-0.10130904951622083</v>
      </c>
      <c r="G89" s="80">
        <v>1757</v>
      </c>
      <c r="H89" s="31">
        <f>G89/SUM(G89:G97)</f>
        <v>0.31280042727434576</v>
      </c>
      <c r="I89" s="67">
        <v>1812</v>
      </c>
      <c r="J89" s="15"/>
    </row>
    <row r="90" spans="1:10" ht="26.65" customHeight="1" x14ac:dyDescent="0.2">
      <c r="A90" s="5"/>
      <c r="B90" s="29" t="s">
        <v>67</v>
      </c>
      <c r="C90" s="30" t="s">
        <v>68</v>
      </c>
      <c r="D90" s="53">
        <v>687</v>
      </c>
      <c r="E90" s="56">
        <f t="shared" ref="E90:E97" si="20">D90/SUM($D$89:$D$97)</f>
        <v>0.12882055128445527</v>
      </c>
      <c r="F90" s="55">
        <f t="shared" si="13"/>
        <v>-3.6465638148667601E-2</v>
      </c>
      <c r="G90" s="81">
        <v>713</v>
      </c>
      <c r="H90" s="31">
        <f t="shared" ref="H90:H97" si="21">G90/SUM(G90:G98)</f>
        <v>0.12858431018935979</v>
      </c>
      <c r="I90" s="68">
        <v>723</v>
      </c>
      <c r="J90" s="15"/>
    </row>
    <row r="91" spans="1:10" ht="26.65" customHeight="1" x14ac:dyDescent="0.2">
      <c r="A91" s="5"/>
      <c r="B91" s="29" t="s">
        <v>69</v>
      </c>
      <c r="C91" s="30" t="s">
        <v>70</v>
      </c>
      <c r="D91" s="53">
        <v>200</v>
      </c>
      <c r="E91" s="56">
        <f t="shared" si="20"/>
        <v>3.7502343896493533E-2</v>
      </c>
      <c r="F91" s="55">
        <f t="shared" si="13"/>
        <v>-1.4778325123152709E-2</v>
      </c>
      <c r="G91" s="81">
        <v>203</v>
      </c>
      <c r="H91" s="31">
        <f t="shared" si="21"/>
        <v>4.2011589403973509E-2</v>
      </c>
      <c r="I91" s="68">
        <v>222</v>
      </c>
      <c r="J91" s="15"/>
    </row>
    <row r="92" spans="1:10" ht="26.65" customHeight="1" x14ac:dyDescent="0.2">
      <c r="A92" s="5"/>
      <c r="B92" s="32" t="s">
        <v>71</v>
      </c>
      <c r="C92" s="30" t="s">
        <v>72</v>
      </c>
      <c r="D92" s="53">
        <v>138</v>
      </c>
      <c r="E92" s="56">
        <f t="shared" si="20"/>
        <v>2.5876617288580536E-2</v>
      </c>
      <c r="F92" s="55">
        <f t="shared" si="13"/>
        <v>-0.1038961038961039</v>
      </c>
      <c r="G92" s="81">
        <v>154</v>
      </c>
      <c r="H92" s="31">
        <f t="shared" si="21"/>
        <v>3.3268524519334632E-2</v>
      </c>
      <c r="I92" s="68">
        <v>164</v>
      </c>
      <c r="J92" s="15"/>
    </row>
    <row r="93" spans="1:10" ht="26.65" customHeight="1" x14ac:dyDescent="0.2">
      <c r="A93" s="5"/>
      <c r="B93" s="29">
        <v>3</v>
      </c>
      <c r="C93" s="30" t="s">
        <v>73</v>
      </c>
      <c r="D93" s="54">
        <v>1649</v>
      </c>
      <c r="E93" s="56">
        <f t="shared" si="20"/>
        <v>0.30920682542658917</v>
      </c>
      <c r="F93" s="55">
        <f t="shared" si="13"/>
        <v>-4.227053140096618E-3</v>
      </c>
      <c r="G93" s="80">
        <v>1656</v>
      </c>
      <c r="H93" s="31">
        <f t="shared" si="21"/>
        <v>0.37005586592178769</v>
      </c>
      <c r="I93" s="67">
        <v>1482</v>
      </c>
      <c r="J93" s="15"/>
    </row>
    <row r="94" spans="1:10" ht="26.65" customHeight="1" x14ac:dyDescent="0.2">
      <c r="A94" s="5"/>
      <c r="B94" s="29">
        <v>4</v>
      </c>
      <c r="C94" s="30" t="s">
        <v>74</v>
      </c>
      <c r="D94" s="53">
        <v>35</v>
      </c>
      <c r="E94" s="56">
        <f t="shared" si="20"/>
        <v>6.5629101818863679E-3</v>
      </c>
      <c r="F94" s="55">
        <f t="shared" si="13"/>
        <v>-0.27083333333333331</v>
      </c>
      <c r="G94" s="81">
        <v>48</v>
      </c>
      <c r="H94" s="31">
        <f t="shared" si="21"/>
        <v>1.7027314650585313E-2</v>
      </c>
      <c r="I94" s="68">
        <v>55</v>
      </c>
      <c r="J94" s="15"/>
    </row>
    <row r="95" spans="1:10" ht="13.35" customHeight="1" x14ac:dyDescent="0.2">
      <c r="A95" s="5"/>
      <c r="B95" s="29">
        <v>5</v>
      </c>
      <c r="C95" s="30" t="s">
        <v>75</v>
      </c>
      <c r="D95" s="53">
        <v>21</v>
      </c>
      <c r="E95" s="56">
        <f t="shared" si="20"/>
        <v>3.9377461091318205E-3</v>
      </c>
      <c r="F95" s="55">
        <f t="shared" si="13"/>
        <v>0</v>
      </c>
      <c r="G95" s="81">
        <v>21</v>
      </c>
      <c r="H95" s="31">
        <f t="shared" si="21"/>
        <v>7.5784915193071092E-3</v>
      </c>
      <c r="I95" s="68">
        <v>29</v>
      </c>
      <c r="J95" s="15"/>
    </row>
    <row r="96" spans="1:10" ht="13.35" customHeight="1" x14ac:dyDescent="0.2">
      <c r="A96" s="5"/>
      <c r="B96" s="29">
        <v>6</v>
      </c>
      <c r="C96" s="30" t="s">
        <v>76</v>
      </c>
      <c r="D96" s="53">
        <v>10</v>
      </c>
      <c r="E96" s="56">
        <f t="shared" si="20"/>
        <v>1.8751171948246765E-3</v>
      </c>
      <c r="F96" s="55">
        <f t="shared" si="13"/>
        <v>-0.2857142857142857</v>
      </c>
      <c r="G96" s="81">
        <v>14</v>
      </c>
      <c r="H96" s="31">
        <f t="shared" si="21"/>
        <v>5.0909090909090913E-3</v>
      </c>
      <c r="I96" s="68">
        <v>21</v>
      </c>
      <c r="J96" s="15"/>
    </row>
    <row r="97" spans="1:10" ht="13.35" customHeight="1" x14ac:dyDescent="0.2">
      <c r="A97" s="5"/>
      <c r="B97" s="29">
        <v>7</v>
      </c>
      <c r="C97" s="30" t="s">
        <v>77</v>
      </c>
      <c r="D97" s="54">
        <v>1014</v>
      </c>
      <c r="E97" s="56">
        <f t="shared" si="20"/>
        <v>0.19013688355522221</v>
      </c>
      <c r="F97" s="55">
        <f t="shared" si="13"/>
        <v>-3.5204567078972404E-2</v>
      </c>
      <c r="G97" s="80">
        <v>1051</v>
      </c>
      <c r="H97" s="31">
        <f t="shared" si="21"/>
        <v>0.38413742690058478</v>
      </c>
      <c r="I97" s="68">
        <v>774</v>
      </c>
      <c r="J97" s="15"/>
    </row>
    <row r="98" spans="1:10" ht="13.35" customHeight="1" x14ac:dyDescent="0.2">
      <c r="A98" s="5"/>
      <c r="B98" s="29">
        <v>8</v>
      </c>
      <c r="C98" s="33" t="s">
        <v>78</v>
      </c>
      <c r="D98" s="54">
        <v>1383</v>
      </c>
      <c r="E98" s="56"/>
      <c r="F98" s="55">
        <f t="shared" si="13"/>
        <v>-0.17922848664688426</v>
      </c>
      <c r="G98" s="80">
        <v>1685</v>
      </c>
      <c r="H98" s="31"/>
      <c r="I98" s="67">
        <v>1941</v>
      </c>
      <c r="J98" s="15"/>
    </row>
    <row r="99" spans="1:10" ht="125.45" customHeight="1" x14ac:dyDescent="0.2">
      <c r="A99" s="106" t="s">
        <v>90</v>
      </c>
      <c r="B99" s="107"/>
      <c r="C99" s="107"/>
      <c r="D99" s="107"/>
      <c r="E99" s="107"/>
      <c r="F99" s="107"/>
      <c r="G99" s="107"/>
      <c r="H99" s="107"/>
      <c r="I99" s="107"/>
      <c r="J99" s="108"/>
    </row>
    <row r="100" spans="1:10" ht="42.75" customHeight="1" x14ac:dyDescent="0.2">
      <c r="A100" s="106" t="s">
        <v>79</v>
      </c>
      <c r="B100" s="107"/>
      <c r="C100" s="107"/>
      <c r="D100" s="107"/>
      <c r="E100" s="107"/>
      <c r="F100" s="107"/>
      <c r="G100" s="107"/>
      <c r="H100" s="107"/>
      <c r="I100" s="107"/>
      <c r="J100" s="108"/>
    </row>
    <row r="101" spans="1:10" ht="12.75" customHeight="1" x14ac:dyDescent="0.2">
      <c r="A101" s="103" t="s">
        <v>80</v>
      </c>
      <c r="B101" s="104"/>
      <c r="C101" s="104"/>
      <c r="D101" s="104"/>
      <c r="E101" s="104"/>
      <c r="F101" s="104"/>
      <c r="G101" s="104"/>
      <c r="H101" s="104"/>
      <c r="I101" s="104"/>
      <c r="J101" s="105"/>
    </row>
  </sheetData>
  <mergeCells count="14">
    <mergeCell ref="A101:J101"/>
    <mergeCell ref="A100:J100"/>
    <mergeCell ref="A99:J99"/>
    <mergeCell ref="K3:K4"/>
    <mergeCell ref="A5:C5"/>
    <mergeCell ref="A1:J2"/>
    <mergeCell ref="A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>Orange County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betsygray</dc:creator>
  <cp:lastModifiedBy>John Wetzstein</cp:lastModifiedBy>
  <cp:lastPrinted>2013-01-24T15:11:02Z</cp:lastPrinted>
  <dcterms:created xsi:type="dcterms:W3CDTF">2010-09-24T18:05:53Z</dcterms:created>
  <dcterms:modified xsi:type="dcterms:W3CDTF">2013-01-24T15:12:51Z</dcterms:modified>
</cp:coreProperties>
</file>