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heet1" sheetId="1" r:id="rId1"/>
  </sheets>
  <definedNames>
    <definedName name="_xlnm.Print_Titles" localSheetId="0">Sheet1!$3:$4</definedName>
  </definedNames>
  <calcPr calcId="145621"/>
</workbook>
</file>

<file path=xl/calcChain.xml><?xml version="1.0" encoding="utf-8"?>
<calcChain xmlns="http://schemas.openxmlformats.org/spreadsheetml/2006/main">
  <c r="I98" i="1" l="1"/>
  <c r="I99" i="1"/>
  <c r="I100" i="1"/>
  <c r="I101" i="1"/>
  <c r="I102" i="1"/>
  <c r="I103" i="1"/>
  <c r="I104" i="1"/>
  <c r="I105" i="1"/>
  <c r="I106" i="1"/>
  <c r="I97" i="1"/>
  <c r="G95" i="1"/>
  <c r="G94" i="1"/>
  <c r="G93" i="1"/>
  <c r="G92" i="1"/>
  <c r="G91" i="1"/>
  <c r="G90" i="1"/>
  <c r="I79" i="1"/>
  <c r="I80" i="1"/>
  <c r="I81" i="1"/>
  <c r="I82" i="1"/>
  <c r="I83" i="1"/>
  <c r="I84" i="1"/>
  <c r="I85" i="1"/>
  <c r="I86" i="1"/>
  <c r="I87" i="1"/>
  <c r="I78" i="1"/>
  <c r="I75" i="1"/>
  <c r="I74" i="1"/>
  <c r="I64" i="1"/>
  <c r="I61" i="1"/>
  <c r="I60" i="1"/>
  <c r="E64" i="1"/>
  <c r="I65" i="1"/>
  <c r="G65" i="1"/>
  <c r="G64" i="1"/>
  <c r="I57" i="1" l="1"/>
  <c r="I56" i="1"/>
  <c r="I55" i="1"/>
  <c r="I54" i="1"/>
  <c r="I53" i="1"/>
  <c r="I51" i="1"/>
  <c r="I50" i="1"/>
  <c r="I49" i="1"/>
  <c r="I48" i="1"/>
  <c r="I47" i="1"/>
  <c r="I46" i="1"/>
  <c r="I43" i="1"/>
  <c r="I42" i="1"/>
  <c r="I41" i="1"/>
  <c r="I39" i="1"/>
  <c r="I38" i="1"/>
  <c r="I37" i="1"/>
  <c r="I35" i="1"/>
  <c r="I34" i="1"/>
  <c r="I33" i="1"/>
  <c r="I31" i="1"/>
  <c r="I30" i="1"/>
  <c r="I29" i="1"/>
  <c r="I27" i="1"/>
  <c r="I26" i="1"/>
  <c r="I25" i="1"/>
  <c r="I23" i="1"/>
  <c r="I22" i="1"/>
  <c r="I21" i="1"/>
  <c r="I17" i="1"/>
  <c r="I16" i="1"/>
  <c r="I15" i="1"/>
  <c r="I14" i="1"/>
  <c r="I13" i="1"/>
  <c r="I12" i="1"/>
  <c r="I10" i="1"/>
  <c r="I9" i="1"/>
  <c r="I8" i="1"/>
  <c r="H7" i="1"/>
  <c r="I6" i="1"/>
  <c r="F106" i="1" l="1"/>
  <c r="F94" i="1"/>
  <c r="F93" i="1"/>
  <c r="F92" i="1"/>
  <c r="F91" i="1"/>
  <c r="F90" i="1"/>
  <c r="F70" i="1"/>
  <c r="F7" i="1"/>
  <c r="G57" i="1"/>
  <c r="G56" i="1"/>
  <c r="G55" i="1"/>
  <c r="G54" i="1"/>
  <c r="G53" i="1"/>
  <c r="E54" i="1"/>
  <c r="E53" i="1"/>
  <c r="E106" i="1"/>
  <c r="G17" i="1"/>
  <c r="G15" i="1"/>
  <c r="E105" i="1"/>
  <c r="E104" i="1"/>
  <c r="E103" i="1"/>
  <c r="E102" i="1"/>
  <c r="E101" i="1"/>
  <c r="E100" i="1"/>
  <c r="E99" i="1"/>
  <c r="E98" i="1"/>
  <c r="E97" i="1"/>
  <c r="G51" i="1"/>
  <c r="E58" i="1"/>
  <c r="E57" i="1"/>
  <c r="E56" i="1"/>
  <c r="E55" i="1"/>
  <c r="G97" i="1"/>
  <c r="G98" i="1"/>
  <c r="G99" i="1"/>
  <c r="G100" i="1"/>
  <c r="G101" i="1"/>
  <c r="G102" i="1"/>
  <c r="G103" i="1"/>
  <c r="G104" i="1"/>
  <c r="G105" i="1"/>
  <c r="G14" i="1"/>
  <c r="G16" i="1"/>
  <c r="G87" i="1"/>
  <c r="G86" i="1"/>
  <c r="G85" i="1"/>
  <c r="G84" i="1"/>
  <c r="G83" i="1"/>
  <c r="G82" i="1"/>
  <c r="G81" i="1"/>
  <c r="G80" i="1"/>
  <c r="G79" i="1"/>
  <c r="G78" i="1"/>
  <c r="G75" i="1"/>
  <c r="G74" i="1"/>
  <c r="G61" i="1"/>
  <c r="G60" i="1"/>
  <c r="G50" i="1"/>
  <c r="G49" i="1"/>
  <c r="G48" i="1"/>
  <c r="G47" i="1"/>
  <c r="G46" i="1"/>
  <c r="G43" i="1"/>
  <c r="G42" i="1"/>
  <c r="E42" i="1"/>
  <c r="G41" i="1"/>
  <c r="G39" i="1"/>
  <c r="G38" i="1"/>
  <c r="E38" i="1"/>
  <c r="G37" i="1"/>
  <c r="G35" i="1"/>
  <c r="G34" i="1"/>
  <c r="E34" i="1"/>
  <c r="G33" i="1"/>
  <c r="G31" i="1"/>
  <c r="G30" i="1"/>
  <c r="E30" i="1"/>
  <c r="G29" i="1"/>
  <c r="G27" i="1"/>
  <c r="G26" i="1"/>
  <c r="E26" i="1"/>
  <c r="G25" i="1"/>
  <c r="G23" i="1"/>
  <c r="G22" i="1"/>
  <c r="E22" i="1"/>
  <c r="G21" i="1"/>
  <c r="G13" i="1"/>
  <c r="G12" i="1"/>
  <c r="G10" i="1"/>
  <c r="G9" i="1"/>
  <c r="G8" i="1"/>
  <c r="D7" i="1"/>
  <c r="G6" i="1"/>
  <c r="F5" i="1" l="1"/>
  <c r="I5" i="1" s="1"/>
  <c r="I7" i="1"/>
  <c r="G7" i="1"/>
  <c r="D5" i="1"/>
  <c r="E95" i="1" s="1"/>
  <c r="G106" i="1"/>
  <c r="E10" i="1"/>
  <c r="E46" i="1"/>
  <c r="E85" i="1"/>
  <c r="E91" i="1"/>
  <c r="E7" i="1"/>
  <c r="E84" i="1" l="1"/>
  <c r="E90" i="1"/>
  <c r="E83" i="1"/>
  <c r="E94" i="1"/>
  <c r="E47" i="1"/>
  <c r="E93" i="1"/>
  <c r="E60" i="1"/>
  <c r="E9" i="1"/>
  <c r="E65" i="1"/>
  <c r="E82" i="1"/>
  <c r="E86" i="1"/>
  <c r="E51" i="1"/>
  <c r="E92" i="1"/>
  <c r="E81" i="1"/>
  <c r="E50" i="1"/>
  <c r="E8" i="1"/>
  <c r="E75" i="1"/>
  <c r="E80" i="1"/>
  <c r="E49" i="1"/>
  <c r="E87" i="1"/>
  <c r="E79" i="1"/>
  <c r="E48" i="1"/>
  <c r="G5" i="1"/>
  <c r="E6" i="1"/>
  <c r="E74" i="1"/>
  <c r="E78" i="1"/>
  <c r="E61" i="1"/>
</calcChain>
</file>

<file path=xl/sharedStrings.xml><?xml version="1.0" encoding="utf-8"?>
<sst xmlns="http://schemas.openxmlformats.org/spreadsheetml/2006/main" count="112" uniqueCount="96">
  <si>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</si>
  <si>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</si>
  <si>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</si>
  <si>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</si>
  <si>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</si>
  <si>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</si>
  <si>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</si>
  <si>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</si>
  <si>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</si>
  <si>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</si>
  <si>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</si>
  <si>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</si>
  <si>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</si>
  <si>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</si>
  <si>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</si>
  <si>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</si>
  <si>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 xml:space="preserve">Headcount 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</si>
  <si>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</si>
  <si>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</si>
  <si>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</si>
  <si>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</si>
  <si>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</si>
  <si>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</si>
  <si>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</si>
  <si>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</si>
  <si>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</si>
  <si>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</si>
  <si>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</si>
  <si>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</si>
  <si>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</si>
  <si>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Black</t>
  </si>
  <si>
    <t>Nat. Hawaiian/Pacific Islander</t>
  </si>
  <si>
    <t>Unknown</t>
  </si>
  <si>
    <t>White</t>
  </si>
  <si>
    <t>Non-Hispanic / Latino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</si>
  <si>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</si>
  <si>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</si>
  <si>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</si>
  <si>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</si>
  <si>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</si>
  <si>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</si>
  <si>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</si>
  <si>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</si>
  <si>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</si>
  <si>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</si>
  <si>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</si>
  <si>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</si>
  <si>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</si>
  <si>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</si>
  <si>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</si>
  <si>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</si>
  <si>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</si>
  <si>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</si>
  <si>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</si>
  <si>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</si>
  <si>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</si>
  <si>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</si>
  <si>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</si>
  <si>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</si>
  <si>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</si>
  <si>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</si>
  <si>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</si>
  <si>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</si>
  <si>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</si>
  <si>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</si>
  <si>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</si>
  <si>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</si>
  <si>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</si>
  <si>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</si>
  <si>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</si>
  <si>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</si>
  <si>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</si>
  <si>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</si>
  <si>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discrepencies may exist between data reported to IPEDS, NYSED and SUNY System and internal ODS extracted reports due to differences in definitions, timing of reports, etc. 
</t>
    </r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</si>
  <si>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</si>
  <si>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t>Full Time Credit Hours</t>
  </si>
  <si>
    <t>Part Time Credit Hours</t>
  </si>
  <si>
    <t>Average Credits - Full Time</t>
  </si>
  <si>
    <t>Average Credits - Part Time</t>
  </si>
  <si>
    <r>
      <t xml:space="preserve">Distance Learning </t>
    </r>
    <r>
      <rPr>
        <b/>
        <i/>
        <sz val="10"/>
        <color theme="1"/>
        <rFont val="Calibri"/>
        <family val="2"/>
        <scheme val="minor"/>
      </rPr>
      <t>(Fully Online Courses only)</t>
    </r>
  </si>
  <si>
    <t xml:space="preserve"> Monroe-Woodbury (Evening) </t>
  </si>
  <si>
    <t>Port Jervis (Evening)</t>
  </si>
  <si>
    <t>Warwick (Evening)</t>
  </si>
  <si>
    <t>Student TYPE  (Headcount):</t>
  </si>
  <si>
    <t>Student TYPE (Credit Hours):</t>
  </si>
  <si>
    <t>Transfer</t>
  </si>
  <si>
    <t>Continuing</t>
  </si>
  <si>
    <t>Returning</t>
  </si>
  <si>
    <t>Concurrently Enrolled in HS</t>
  </si>
  <si>
    <t>2 or more races</t>
  </si>
  <si>
    <t>Spring 2012
6-FEB-2012</t>
  </si>
  <si>
    <t>% Change
2011-2012</t>
  </si>
  <si>
    <r>
      <t xml:space="preserve">Orange County Community College
Spring 2013 FREEZE Enrollment Report
</t>
    </r>
    <r>
      <rPr>
        <b/>
        <i/>
        <sz val="10"/>
        <color theme="1"/>
        <rFont val="Calibri"/>
        <family val="2"/>
        <scheme val="minor"/>
      </rPr>
      <t>Freeze/Census: 4-FEB-2013</t>
    </r>
  </si>
  <si>
    <t>Spring 2013
4-FEB-2013</t>
  </si>
  <si>
    <r>
      <rPr>
        <b/>
        <sz val="10"/>
        <color theme="1"/>
        <rFont val="Calibri"/>
        <family val="2"/>
        <scheme val="minor"/>
      </rPr>
      <t>Data Notes:</t>
    </r>
    <r>
      <rPr>
        <sz val="10"/>
        <color theme="1"/>
        <rFont val="Calibri"/>
        <family val="2"/>
        <scheme val="minor"/>
      </rPr>
      <t xml:space="preserve">
*CCHS students may NOT all be registered/entered into Banner at time of Freeze
•Annual FTE = Total credit hours/30
•Collection and reporting of new Race and Ethnicity categories began in Fall 2010
•Race/Ethnicity Unknown may include sum of NULL, Unknowns, "Check" and Non-Resident Alien
•Hispanic/Non-Hispanic headcount is unduplicated
•Non-Matriculated headcount includes CCHS students
•Education Goals - Upon each semester's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</t>
    </r>
  </si>
  <si>
    <t>Spring 2011
7-FEB-2011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</si>
</sst>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0.0"/>
    <numFmt numFmtId="167" formatCode="0.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BE09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2" borderId="2" xfId="0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" fontId="2" fillId="2" borderId="2" xfId="0" applyNumberFormat="1" applyFont="1" applyFill="1" applyBorder="1"/>
    <xf numFmtId="165" fontId="2" fillId="2" borderId="2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2" borderId="2" xfId="0" applyFont="1" applyFill="1" applyBorder="1"/>
    <xf numFmtId="166" fontId="2" fillId="2" borderId="2" xfId="0" applyNumberFormat="1" applyFont="1" applyFill="1" applyBorder="1"/>
    <xf numFmtId="0" fontId="2" fillId="0" borderId="3" xfId="0" applyFont="1" applyBorder="1" applyAlignment="1"/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2" fillId="0" borderId="9" xfId="0" applyFont="1" applyBorder="1" applyAlignment="1">
      <alignment horizontal="right"/>
    </xf>
    <xf numFmtId="165" fontId="5" fillId="0" borderId="6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right"/>
    </xf>
    <xf numFmtId="0" fontId="2" fillId="0" borderId="10" xfId="0" applyFont="1" applyBorder="1" applyAlignment="1">
      <alignment vertical="center"/>
    </xf>
    <xf numFmtId="0" fontId="3" fillId="0" borderId="11" xfId="0" applyFont="1" applyBorder="1"/>
    <xf numFmtId="0" fontId="2" fillId="0" borderId="11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3" fontId="2" fillId="3" borderId="1" xfId="0" applyNumberFormat="1" applyFont="1" applyFill="1" applyBorder="1"/>
    <xf numFmtId="9" fontId="2" fillId="3" borderId="1" xfId="1" applyFont="1" applyFill="1" applyBorder="1"/>
    <xf numFmtId="9" fontId="2" fillId="3" borderId="1" xfId="1" applyNumberFormat="1" applyFont="1" applyFill="1" applyBorder="1"/>
    <xf numFmtId="165" fontId="2" fillId="3" borderId="1" xfId="0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7" fontId="2" fillId="3" borderId="1" xfId="0" applyNumberFormat="1" applyFont="1" applyFill="1" applyBorder="1"/>
    <xf numFmtId="164" fontId="2" fillId="3" borderId="1" xfId="1" applyNumberFormat="1" applyFont="1" applyFill="1" applyBorder="1"/>
    <xf numFmtId="164" fontId="3" fillId="3" borderId="1" xfId="1" applyNumberFormat="1" applyFont="1" applyFill="1" applyBorder="1"/>
    <xf numFmtId="0" fontId="3" fillId="3" borderId="1" xfId="0" applyFont="1" applyFill="1" applyBorder="1"/>
    <xf numFmtId="164" fontId="5" fillId="3" borderId="1" xfId="1" applyNumberFormat="1" applyFont="1" applyFill="1" applyBorder="1" applyAlignment="1">
      <alignment horizontal="right" vertical="center" wrapText="1"/>
    </xf>
    <xf numFmtId="164" fontId="5" fillId="3" borderId="1" xfId="1" applyNumberFormat="1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/>
    </xf>
    <xf numFmtId="3" fontId="2" fillId="0" borderId="2" xfId="0" applyNumberFormat="1" applyFont="1" applyFill="1" applyBorder="1"/>
    <xf numFmtId="1" fontId="2" fillId="0" borderId="2" xfId="0" applyNumberFormat="1" applyFont="1" applyFill="1" applyBorder="1"/>
    <xf numFmtId="165" fontId="2" fillId="0" borderId="2" xfId="0" applyNumberFormat="1" applyFont="1" applyFill="1" applyBorder="1"/>
    <xf numFmtId="0" fontId="2" fillId="0" borderId="2" xfId="0" applyFont="1" applyFill="1" applyBorder="1"/>
    <xf numFmtId="166" fontId="2" fillId="0" borderId="2" xfId="0" applyNumberFormat="1" applyFont="1" applyFill="1" applyBorder="1"/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BE0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zoomScale="110" zoomScaleNormal="110" workbookViewId="0">
      <selection activeCell="D5" sqref="D5:D6"/>
    </sheetView>
  </sheetViews>
  <sheetFormatPr defaultRowHeight="12.75" x14ac:dyDescent="0.2"/>
  <cols>
    <col min="1" max="1" width="3.5703125" style="2" customWidth="1"/>
    <col min="2" max="2" width="3" style="2" customWidth="1"/>
    <col min="3" max="3" width="45.140625" style="2" customWidth="1"/>
    <col min="4" max="4" width="14.5703125" style="2" customWidth="1"/>
    <col min="5" max="5" width="9.42578125" style="2" customWidth="1"/>
    <col min="6" max="6" width="10.28515625" style="2" bestFit="1" customWidth="1"/>
    <col min="7" max="7" width="9.5703125" style="2" bestFit="1" customWidth="1"/>
    <col min="8" max="8" width="7.140625" style="2" customWidth="1"/>
    <col min="9" max="16384" width="9.140625" style="2"/>
  </cols>
  <sheetData>
    <row r="1" spans="1:13" x14ac:dyDescent="0.2">
      <c r="A1" s="62" t="s">
        <v>92</v>
      </c>
      <c r="B1" s="63"/>
      <c r="C1" s="63"/>
      <c r="D1" s="63"/>
      <c r="E1" s="63"/>
      <c r="F1" s="63"/>
      <c r="G1" s="63"/>
      <c r="H1" s="64"/>
      <c r="I1" s="65"/>
      <c r="J1" s="1"/>
      <c r="K1" s="1"/>
      <c r="L1" s="1"/>
      <c r="M1" s="1"/>
    </row>
    <row r="2" spans="1:13" ht="27" customHeight="1" x14ac:dyDescent="0.2">
      <c r="A2" s="66"/>
      <c r="B2" s="67"/>
      <c r="C2" s="67"/>
      <c r="D2" s="67"/>
      <c r="E2" s="67"/>
      <c r="F2" s="67"/>
      <c r="G2" s="67"/>
      <c r="H2" s="68"/>
      <c r="I2" s="69"/>
      <c r="J2" s="1"/>
      <c r="K2" s="1"/>
      <c r="L2" s="1"/>
      <c r="M2" s="1"/>
    </row>
    <row r="3" spans="1:13" ht="12.75" customHeight="1" x14ac:dyDescent="0.2">
      <c r="A3" s="71"/>
      <c r="B3" s="72"/>
      <c r="C3" s="72"/>
      <c r="D3" s="73" t="s">
        <v>93</v>
      </c>
      <c r="E3" s="74" t="s">
        <v>0</v>
      </c>
      <c r="F3" s="76" t="s">
        <v>90</v>
      </c>
      <c r="G3" s="70" t="s">
        <v>91</v>
      </c>
      <c r="H3" s="76" t="s">
        <v>95</v>
      </c>
      <c r="I3" s="70" t="s">
        <v>91</v>
      </c>
    </row>
    <row r="4" spans="1:13" ht="12.75" customHeight="1" x14ac:dyDescent="0.2">
      <c r="A4" s="71"/>
      <c r="B4" s="72"/>
      <c r="C4" s="72"/>
      <c r="D4" s="73"/>
      <c r="E4" s="75"/>
      <c r="F4" s="76"/>
      <c r="G4" s="70"/>
      <c r="H4" s="76"/>
      <c r="I4" s="70"/>
    </row>
    <row r="5" spans="1:13" x14ac:dyDescent="0.2">
      <c r="A5" s="77" t="s">
        <v>1</v>
      </c>
      <c r="B5" s="78"/>
      <c r="C5" s="78"/>
      <c r="D5" s="3">
        <f>+D6+D7</f>
        <v>6006</v>
      </c>
      <c r="E5" s="30"/>
      <c r="F5" s="43">
        <f>+F6+F7</f>
        <v>6214</v>
      </c>
      <c r="G5" s="38">
        <f>(D5-F5)/F5</f>
        <v>-3.3472803347280332E-2</v>
      </c>
      <c r="H5" s="43">
        <v>6312</v>
      </c>
      <c r="I5" s="38">
        <f>(F5-H5)/H5</f>
        <v>-1.5525982256020279E-2</v>
      </c>
    </row>
    <row r="6" spans="1:13" x14ac:dyDescent="0.2">
      <c r="A6" s="4"/>
      <c r="B6" s="5"/>
      <c r="C6" s="6" t="s">
        <v>2</v>
      </c>
      <c r="D6" s="3">
        <v>2957</v>
      </c>
      <c r="E6" s="37">
        <f>D6/D5</f>
        <v>0.49234099234099232</v>
      </c>
      <c r="F6" s="43">
        <v>3081</v>
      </c>
      <c r="G6" s="38">
        <f t="shared" ref="G6:G17" si="0">(D6-F6)/F6</f>
        <v>-4.0246673158065564E-2</v>
      </c>
      <c r="H6" s="43">
        <v>3184</v>
      </c>
      <c r="I6" s="38">
        <f t="shared" ref="I6:I17" si="1">(F6-H6)/H6</f>
        <v>-3.234924623115578E-2</v>
      </c>
    </row>
    <row r="7" spans="1:13" x14ac:dyDescent="0.2">
      <c r="A7" s="4"/>
      <c r="B7" s="5"/>
      <c r="C7" s="6" t="s">
        <v>3</v>
      </c>
      <c r="D7" s="3">
        <f>D8+D9+D10</f>
        <v>3049</v>
      </c>
      <c r="E7" s="37">
        <f>D7/D5</f>
        <v>0.50765900765900762</v>
      </c>
      <c r="F7" s="43">
        <f>F8+F9+F10</f>
        <v>3133</v>
      </c>
      <c r="G7" s="38">
        <f t="shared" si="0"/>
        <v>-2.6811362910947972E-2</v>
      </c>
      <c r="H7" s="43">
        <f>H8+H9+H10</f>
        <v>3128</v>
      </c>
      <c r="I7" s="38">
        <f t="shared" si="1"/>
        <v>1.59846547314578E-3</v>
      </c>
    </row>
    <row r="8" spans="1:13" x14ac:dyDescent="0.2">
      <c r="A8" s="4"/>
      <c r="B8" s="5"/>
      <c r="C8" s="7" t="s">
        <v>4</v>
      </c>
      <c r="D8" s="8">
        <v>906</v>
      </c>
      <c r="E8" s="37">
        <f>D8/D5</f>
        <v>0.15084915084915085</v>
      </c>
      <c r="F8" s="44">
        <v>950</v>
      </c>
      <c r="G8" s="38">
        <f t="shared" si="0"/>
        <v>-4.6315789473684213E-2</v>
      </c>
      <c r="H8" s="44">
        <v>893</v>
      </c>
      <c r="I8" s="38">
        <f t="shared" si="1"/>
        <v>6.3829787234042548E-2</v>
      </c>
    </row>
    <row r="9" spans="1:13" x14ac:dyDescent="0.2">
      <c r="A9" s="4"/>
      <c r="B9" s="5"/>
      <c r="C9" s="7" t="s">
        <v>5</v>
      </c>
      <c r="D9" s="3">
        <v>1104</v>
      </c>
      <c r="E9" s="37">
        <f>D9/D5</f>
        <v>0.18381618381618381</v>
      </c>
      <c r="F9" s="43">
        <v>1139</v>
      </c>
      <c r="G9" s="38">
        <f t="shared" si="0"/>
        <v>-3.0728709394205442E-2</v>
      </c>
      <c r="H9" s="43">
        <v>1038</v>
      </c>
      <c r="I9" s="38">
        <f t="shared" si="1"/>
        <v>9.7302504816955682E-2</v>
      </c>
    </row>
    <row r="10" spans="1:13" x14ac:dyDescent="0.2">
      <c r="A10" s="4"/>
      <c r="B10" s="5"/>
      <c r="C10" s="7" t="s">
        <v>6</v>
      </c>
      <c r="D10" s="3">
        <v>1039</v>
      </c>
      <c r="E10" s="37">
        <f>D10/D5</f>
        <v>0.17299367299367299</v>
      </c>
      <c r="F10" s="43">
        <v>1044</v>
      </c>
      <c r="G10" s="38">
        <f t="shared" si="0"/>
        <v>-4.7892720306513406E-3</v>
      </c>
      <c r="H10" s="43">
        <v>1197</v>
      </c>
      <c r="I10" s="38">
        <f t="shared" si="1"/>
        <v>-0.12781954887218044</v>
      </c>
    </row>
    <row r="11" spans="1:13" ht="9" customHeight="1" x14ac:dyDescent="0.2">
      <c r="A11" s="4"/>
      <c r="B11" s="5"/>
      <c r="C11" s="6"/>
      <c r="D11" s="9"/>
      <c r="E11" s="33"/>
      <c r="F11" s="45"/>
      <c r="G11" s="38"/>
      <c r="H11" s="45"/>
      <c r="I11" s="38"/>
    </row>
    <row r="12" spans="1:13" x14ac:dyDescent="0.2">
      <c r="A12" s="10" t="s">
        <v>7</v>
      </c>
      <c r="B12" s="5"/>
      <c r="C12" s="11"/>
      <c r="D12" s="9">
        <v>58466</v>
      </c>
      <c r="E12" s="33"/>
      <c r="F12" s="45">
        <v>60558</v>
      </c>
      <c r="G12" s="38">
        <f t="shared" si="0"/>
        <v>-3.4545394497836786E-2</v>
      </c>
      <c r="H12" s="45">
        <v>61035.5</v>
      </c>
      <c r="I12" s="38">
        <f t="shared" si="1"/>
        <v>-7.8233159390846303E-3</v>
      </c>
    </row>
    <row r="13" spans="1:13" x14ac:dyDescent="0.2">
      <c r="A13" s="10" t="s">
        <v>8</v>
      </c>
      <c r="B13" s="5"/>
      <c r="C13" s="11"/>
      <c r="D13" s="9">
        <v>1948.87</v>
      </c>
      <c r="E13" s="33"/>
      <c r="F13" s="45">
        <v>2018.6</v>
      </c>
      <c r="G13" s="38">
        <f t="shared" si="0"/>
        <v>-3.4543743188348373E-2</v>
      </c>
      <c r="H13" s="45">
        <v>2034.5</v>
      </c>
      <c r="I13" s="38">
        <f t="shared" si="1"/>
        <v>-7.8151880068813417E-3</v>
      </c>
    </row>
    <row r="14" spans="1:13" x14ac:dyDescent="0.2">
      <c r="A14" s="10"/>
      <c r="B14" s="5"/>
      <c r="C14" s="6" t="s">
        <v>75</v>
      </c>
      <c r="D14" s="9">
        <v>39254.5</v>
      </c>
      <c r="E14" s="33"/>
      <c r="F14" s="45">
        <v>40717.5</v>
      </c>
      <c r="G14" s="38">
        <f t="shared" si="0"/>
        <v>-3.5930496715171609E-2</v>
      </c>
      <c r="H14" s="45">
        <v>41925.5</v>
      </c>
      <c r="I14" s="38">
        <f t="shared" si="1"/>
        <v>-2.8813013559766728E-2</v>
      </c>
    </row>
    <row r="15" spans="1:13" x14ac:dyDescent="0.2">
      <c r="A15" s="10"/>
      <c r="B15" s="5"/>
      <c r="C15" s="6" t="s">
        <v>77</v>
      </c>
      <c r="D15" s="9">
        <v>13.28</v>
      </c>
      <c r="E15" s="33"/>
      <c r="F15" s="45">
        <v>13.22</v>
      </c>
      <c r="G15" s="38">
        <f t="shared" si="0"/>
        <v>4.5385779122540633E-3</v>
      </c>
      <c r="H15" s="45">
        <v>13.2</v>
      </c>
      <c r="I15" s="38">
        <f t="shared" si="1"/>
        <v>1.5151515151516175E-3</v>
      </c>
    </row>
    <row r="16" spans="1:13" x14ac:dyDescent="0.2">
      <c r="A16" s="10"/>
      <c r="B16" s="5"/>
      <c r="C16" s="6" t="s">
        <v>76</v>
      </c>
      <c r="D16" s="9">
        <v>19211.5</v>
      </c>
      <c r="E16" s="33"/>
      <c r="F16" s="45">
        <v>19840.5</v>
      </c>
      <c r="G16" s="38">
        <f t="shared" si="0"/>
        <v>-3.170283006980671E-2</v>
      </c>
      <c r="H16" s="45">
        <v>19110</v>
      </c>
      <c r="I16" s="38">
        <f t="shared" si="1"/>
        <v>3.8226059654631085E-2</v>
      </c>
    </row>
    <row r="17" spans="1:9" x14ac:dyDescent="0.2">
      <c r="A17" s="10"/>
      <c r="B17" s="5"/>
      <c r="C17" s="6" t="s">
        <v>78</v>
      </c>
      <c r="D17" s="9">
        <v>6.33</v>
      </c>
      <c r="E17" s="33"/>
      <c r="F17" s="45">
        <v>6.33</v>
      </c>
      <c r="G17" s="38">
        <f t="shared" si="0"/>
        <v>0</v>
      </c>
      <c r="H17" s="45">
        <v>6.1</v>
      </c>
      <c r="I17" s="38">
        <f t="shared" si="1"/>
        <v>3.7704918032786958E-2</v>
      </c>
    </row>
    <row r="18" spans="1:9" ht="9" customHeight="1" x14ac:dyDescent="0.2">
      <c r="A18" s="10"/>
      <c r="B18" s="5"/>
      <c r="C18" s="11"/>
      <c r="D18" s="9"/>
      <c r="E18" s="33"/>
      <c r="F18" s="45"/>
      <c r="G18" s="38"/>
      <c r="H18" s="45"/>
      <c r="I18" s="38"/>
    </row>
    <row r="19" spans="1:9" x14ac:dyDescent="0.2">
      <c r="A19" s="10" t="s">
        <v>9</v>
      </c>
      <c r="B19" s="5"/>
      <c r="C19" s="5"/>
      <c r="D19" s="12"/>
      <c r="E19" s="34"/>
      <c r="F19" s="46"/>
      <c r="G19" s="39"/>
      <c r="H19" s="46"/>
      <c r="I19" s="39"/>
    </row>
    <row r="20" spans="1:9" x14ac:dyDescent="0.2">
      <c r="A20" s="4"/>
      <c r="B20" s="11" t="s">
        <v>10</v>
      </c>
      <c r="C20" s="5"/>
      <c r="D20" s="12"/>
      <c r="E20" s="34"/>
      <c r="F20" s="46"/>
      <c r="G20" s="39"/>
      <c r="H20" s="46"/>
      <c r="I20" s="39"/>
    </row>
    <row r="21" spans="1:9" x14ac:dyDescent="0.2">
      <c r="A21" s="4"/>
      <c r="B21" s="5"/>
      <c r="C21" s="6" t="s">
        <v>11</v>
      </c>
      <c r="D21" s="3">
        <v>1450</v>
      </c>
      <c r="E21" s="30"/>
      <c r="F21" s="43">
        <v>1508</v>
      </c>
      <c r="G21" s="38">
        <f>(D21-F21)/F21</f>
        <v>-3.8461538461538464E-2</v>
      </c>
      <c r="H21" s="43">
        <v>1375</v>
      </c>
      <c r="I21" s="38">
        <f>(F21-H21)/H21</f>
        <v>9.6727272727272731E-2</v>
      </c>
    </row>
    <row r="22" spans="1:9" x14ac:dyDescent="0.2">
      <c r="A22" s="4"/>
      <c r="B22" s="5"/>
      <c r="C22" s="6" t="s">
        <v>12</v>
      </c>
      <c r="D22" s="3">
        <v>11791.5</v>
      </c>
      <c r="E22" s="31">
        <f>D22/D12</f>
        <v>0.20168131905722983</v>
      </c>
      <c r="F22" s="43">
        <v>11893</v>
      </c>
      <c r="G22" s="38">
        <f>(D22-F22)/F22</f>
        <v>-8.534432018834609E-3</v>
      </c>
      <c r="H22" s="43">
        <v>10452</v>
      </c>
      <c r="I22" s="38">
        <f>(F22-H22)/H22</f>
        <v>0.13786835055491772</v>
      </c>
    </row>
    <row r="23" spans="1:9" x14ac:dyDescent="0.2">
      <c r="A23" s="4"/>
      <c r="B23" s="5"/>
      <c r="C23" s="6" t="s">
        <v>8</v>
      </c>
      <c r="D23" s="13">
        <v>393.05</v>
      </c>
      <c r="E23" s="31"/>
      <c r="F23" s="47">
        <v>396.43</v>
      </c>
      <c r="G23" s="38">
        <f>(D23-F23)/F23</f>
        <v>-8.5260954014580014E-3</v>
      </c>
      <c r="H23" s="47">
        <v>348.4</v>
      </c>
      <c r="I23" s="38">
        <f>(F23-H23)/H23</f>
        <v>0.13785878300803683</v>
      </c>
    </row>
    <row r="24" spans="1:9" x14ac:dyDescent="0.2">
      <c r="A24" s="4"/>
      <c r="B24" s="14" t="s">
        <v>13</v>
      </c>
      <c r="C24" s="5"/>
      <c r="D24" s="12"/>
      <c r="E24" s="31"/>
      <c r="F24" s="46"/>
      <c r="G24" s="38"/>
      <c r="H24" s="46"/>
      <c r="I24" s="38"/>
    </row>
    <row r="25" spans="1:9" x14ac:dyDescent="0.2">
      <c r="A25" s="4"/>
      <c r="B25" s="5"/>
      <c r="C25" s="6" t="s">
        <v>14</v>
      </c>
      <c r="D25" s="3">
        <v>545</v>
      </c>
      <c r="E25" s="31"/>
      <c r="F25" s="43">
        <v>551</v>
      </c>
      <c r="G25" s="38">
        <f>(D25-F25)/F25</f>
        <v>-1.0889292196007259E-2</v>
      </c>
      <c r="H25" s="43">
        <v>556</v>
      </c>
      <c r="I25" s="38">
        <f>(F25-H25)/H25</f>
        <v>-8.9928057553956831E-3</v>
      </c>
    </row>
    <row r="26" spans="1:9" x14ac:dyDescent="0.2">
      <c r="A26" s="4"/>
      <c r="B26" s="5"/>
      <c r="C26" s="6" t="s">
        <v>15</v>
      </c>
      <c r="D26" s="9">
        <v>2530</v>
      </c>
      <c r="E26" s="31">
        <f>D26/D12</f>
        <v>4.3273013375295044E-2</v>
      </c>
      <c r="F26" s="45">
        <v>2624</v>
      </c>
      <c r="G26" s="38">
        <f>(D26-F26)/F26</f>
        <v>-3.5823170731707314E-2</v>
      </c>
      <c r="H26" s="45">
        <v>2632</v>
      </c>
      <c r="I26" s="38">
        <f>(F26-H26)/H26</f>
        <v>-3.0395136778115501E-3</v>
      </c>
    </row>
    <row r="27" spans="1:9" x14ac:dyDescent="0.2">
      <c r="A27" s="4"/>
      <c r="B27" s="5"/>
      <c r="C27" s="6" t="s">
        <v>8</v>
      </c>
      <c r="D27" s="13">
        <v>84.33</v>
      </c>
      <c r="E27" s="31"/>
      <c r="F27" s="47">
        <v>87.47</v>
      </c>
      <c r="G27" s="38">
        <f>(D27-F27)/F27</f>
        <v>-3.5898022179032818E-2</v>
      </c>
      <c r="H27" s="47">
        <v>87.7</v>
      </c>
      <c r="I27" s="38">
        <f>(F27-H27)/H27</f>
        <v>-2.6225769669327706E-3</v>
      </c>
    </row>
    <row r="28" spans="1:9" x14ac:dyDescent="0.2">
      <c r="A28" s="4"/>
      <c r="B28" s="14" t="s">
        <v>79</v>
      </c>
      <c r="C28" s="5"/>
      <c r="D28" s="12"/>
      <c r="E28" s="31"/>
      <c r="F28" s="46"/>
      <c r="G28" s="38"/>
      <c r="H28" s="46"/>
      <c r="I28" s="38"/>
    </row>
    <row r="29" spans="1:9" x14ac:dyDescent="0.2">
      <c r="A29" s="4"/>
      <c r="B29" s="5"/>
      <c r="C29" s="6" t="s">
        <v>16</v>
      </c>
      <c r="D29" s="8">
        <v>537</v>
      </c>
      <c r="E29" s="34"/>
      <c r="F29" s="44">
        <v>483</v>
      </c>
      <c r="G29" s="38">
        <f>(D29-F29)/F29</f>
        <v>0.11180124223602485</v>
      </c>
      <c r="H29" s="44">
        <v>391</v>
      </c>
      <c r="I29" s="38">
        <f>(F29-H29)/H29</f>
        <v>0.23529411764705882</v>
      </c>
    </row>
    <row r="30" spans="1:9" x14ac:dyDescent="0.2">
      <c r="A30" s="4"/>
      <c r="B30" s="5"/>
      <c r="C30" s="6" t="s">
        <v>15</v>
      </c>
      <c r="D30" s="9">
        <v>1843.5</v>
      </c>
      <c r="E30" s="31">
        <f>D30/D12</f>
        <v>3.1531146307255502E-2</v>
      </c>
      <c r="F30" s="47">
        <v>1602.5</v>
      </c>
      <c r="G30" s="38">
        <f>(D30-F30)/F30</f>
        <v>0.15039001560062404</v>
      </c>
      <c r="H30" s="47">
        <v>1309.5</v>
      </c>
      <c r="I30" s="38">
        <f>(F30-H30)/H30</f>
        <v>0.22374952271859488</v>
      </c>
    </row>
    <row r="31" spans="1:9" x14ac:dyDescent="0.2">
      <c r="A31" s="4"/>
      <c r="B31" s="5"/>
      <c r="C31" s="6" t="s">
        <v>8</v>
      </c>
      <c r="D31" s="13">
        <v>61.45</v>
      </c>
      <c r="E31" s="34"/>
      <c r="F31" s="47">
        <v>53.42</v>
      </c>
      <c r="G31" s="38">
        <f>(D31-F31)/F31</f>
        <v>0.15031823287158369</v>
      </c>
      <c r="H31" s="47">
        <v>43.7</v>
      </c>
      <c r="I31" s="38">
        <f>(F31-H31)/H31</f>
        <v>0.22242562929061782</v>
      </c>
    </row>
    <row r="32" spans="1:9" x14ac:dyDescent="0.2">
      <c r="A32" s="4"/>
      <c r="B32" s="14" t="s">
        <v>80</v>
      </c>
      <c r="C32" s="5"/>
      <c r="D32" s="12"/>
      <c r="E32" s="34"/>
      <c r="F32" s="46"/>
      <c r="G32" s="38"/>
      <c r="H32" s="46"/>
      <c r="I32" s="38"/>
    </row>
    <row r="33" spans="1:9" x14ac:dyDescent="0.2">
      <c r="A33" s="4"/>
      <c r="B33" s="5"/>
      <c r="C33" s="6" t="s">
        <v>16</v>
      </c>
      <c r="D33" s="8">
        <v>8</v>
      </c>
      <c r="E33" s="34"/>
      <c r="F33" s="44">
        <v>26</v>
      </c>
      <c r="G33" s="38">
        <f>(D33-F33)/F33</f>
        <v>-0.69230769230769229</v>
      </c>
      <c r="H33" s="44">
        <v>45</v>
      </c>
      <c r="I33" s="38">
        <f>(F33-H33)/H33</f>
        <v>-0.42222222222222222</v>
      </c>
    </row>
    <row r="34" spans="1:9" x14ac:dyDescent="0.2">
      <c r="A34" s="4"/>
      <c r="B34" s="5"/>
      <c r="C34" s="6" t="s">
        <v>15</v>
      </c>
      <c r="D34" s="13">
        <v>24</v>
      </c>
      <c r="E34" s="35">
        <f>D34/D12</f>
        <v>4.1049498854034823E-4</v>
      </c>
      <c r="F34" s="47">
        <v>78</v>
      </c>
      <c r="G34" s="38">
        <f>(D34-F34)/F34</f>
        <v>-0.69230769230769229</v>
      </c>
      <c r="H34" s="47">
        <v>135</v>
      </c>
      <c r="I34" s="38">
        <f>(F34-H34)/H34</f>
        <v>-0.42222222222222222</v>
      </c>
    </row>
    <row r="35" spans="1:9" x14ac:dyDescent="0.2">
      <c r="A35" s="4"/>
      <c r="B35" s="5"/>
      <c r="C35" s="6" t="s">
        <v>8</v>
      </c>
      <c r="D35" s="13">
        <v>0.8</v>
      </c>
      <c r="E35" s="32"/>
      <c r="F35" s="47">
        <v>2.6</v>
      </c>
      <c r="G35" s="38">
        <f>(D35-F35)/F35</f>
        <v>-0.69230769230769229</v>
      </c>
      <c r="H35" s="47">
        <v>4.5</v>
      </c>
      <c r="I35" s="38">
        <f>(F35-H35)/H35</f>
        <v>-0.42222222222222222</v>
      </c>
    </row>
    <row r="36" spans="1:9" x14ac:dyDescent="0.2">
      <c r="A36" s="4"/>
      <c r="B36" s="14" t="s">
        <v>81</v>
      </c>
      <c r="C36" s="5"/>
      <c r="D36" s="12"/>
      <c r="E36" s="34"/>
      <c r="F36" s="46"/>
      <c r="G36" s="38"/>
      <c r="H36" s="46"/>
      <c r="I36" s="38"/>
    </row>
    <row r="37" spans="1:9" x14ac:dyDescent="0.2">
      <c r="A37" s="4"/>
      <c r="B37" s="5"/>
      <c r="C37" s="6" t="s">
        <v>16</v>
      </c>
      <c r="D37" s="12">
        <v>20</v>
      </c>
      <c r="E37" s="34"/>
      <c r="F37" s="46">
        <v>13</v>
      </c>
      <c r="G37" s="38">
        <f>(D37-F37)/F37</f>
        <v>0.53846153846153844</v>
      </c>
      <c r="H37" s="46">
        <v>33</v>
      </c>
      <c r="I37" s="38">
        <f>(F37-H37)/H37</f>
        <v>-0.60606060606060608</v>
      </c>
    </row>
    <row r="38" spans="1:9" x14ac:dyDescent="0.2">
      <c r="A38" s="4"/>
      <c r="B38" s="5"/>
      <c r="C38" s="6" t="s">
        <v>15</v>
      </c>
      <c r="D38" s="12">
        <v>17</v>
      </c>
      <c r="E38" s="35">
        <f>D38/D12</f>
        <v>2.9076728354941332E-4</v>
      </c>
      <c r="F38" s="46">
        <v>39</v>
      </c>
      <c r="G38" s="38">
        <f>(D38-F38)/F38</f>
        <v>-0.5641025641025641</v>
      </c>
      <c r="H38" s="46">
        <v>60</v>
      </c>
      <c r="I38" s="38">
        <f>(F38-H38)/H38</f>
        <v>-0.35</v>
      </c>
    </row>
    <row r="39" spans="1:9" x14ac:dyDescent="0.2">
      <c r="A39" s="4"/>
      <c r="B39" s="5"/>
      <c r="C39" s="6" t="s">
        <v>8</v>
      </c>
      <c r="D39" s="12">
        <v>0.56999999999999995</v>
      </c>
      <c r="E39" s="36"/>
      <c r="F39" s="46">
        <v>1.3</v>
      </c>
      <c r="G39" s="38">
        <f>(D39-F39)/F39</f>
        <v>-0.56153846153846154</v>
      </c>
      <c r="H39" s="46">
        <v>2</v>
      </c>
      <c r="I39" s="38">
        <f>(F39-H39)/H39</f>
        <v>-0.35</v>
      </c>
    </row>
    <row r="40" spans="1:9" x14ac:dyDescent="0.2">
      <c r="A40" s="4"/>
      <c r="B40" s="14" t="s">
        <v>82</v>
      </c>
      <c r="C40" s="5"/>
      <c r="D40" s="12"/>
      <c r="E40" s="34"/>
      <c r="F40" s="46"/>
      <c r="G40" s="38"/>
      <c r="H40" s="46"/>
      <c r="I40" s="38"/>
    </row>
    <row r="41" spans="1:9" x14ac:dyDescent="0.2">
      <c r="A41" s="4"/>
      <c r="B41" s="5"/>
      <c r="C41" s="6" t="s">
        <v>11</v>
      </c>
      <c r="D41" s="12">
        <v>17</v>
      </c>
      <c r="E41" s="34"/>
      <c r="F41" s="46">
        <v>31</v>
      </c>
      <c r="G41" s="38">
        <f>(D41-F41)/F41</f>
        <v>-0.45161290322580644</v>
      </c>
      <c r="H41" s="46">
        <v>29</v>
      </c>
      <c r="I41" s="38">
        <f>(F41-H41)/H41</f>
        <v>6.8965517241379309E-2</v>
      </c>
    </row>
    <row r="42" spans="1:9" x14ac:dyDescent="0.2">
      <c r="A42" s="4"/>
      <c r="B42" s="5"/>
      <c r="C42" s="6" t="s">
        <v>15</v>
      </c>
      <c r="D42" s="12">
        <v>51</v>
      </c>
      <c r="E42" s="37">
        <f>D42/D12</f>
        <v>8.7230185064824002E-4</v>
      </c>
      <c r="F42" s="46">
        <v>96</v>
      </c>
      <c r="G42" s="38">
        <f>(D42-F42)/F42</f>
        <v>-0.46875</v>
      </c>
      <c r="H42" s="46">
        <v>93</v>
      </c>
      <c r="I42" s="38">
        <f>(F42-H42)/H42</f>
        <v>3.2258064516129031E-2</v>
      </c>
    </row>
    <row r="43" spans="1:9" x14ac:dyDescent="0.2">
      <c r="A43" s="4"/>
      <c r="B43" s="5"/>
      <c r="C43" s="6" t="s">
        <v>8</v>
      </c>
      <c r="D43" s="12">
        <v>1.7</v>
      </c>
      <c r="E43" s="34"/>
      <c r="F43" s="46">
        <v>3.2</v>
      </c>
      <c r="G43" s="38">
        <f>(D43-F43)/F43</f>
        <v>-0.46875000000000006</v>
      </c>
      <c r="H43" s="46">
        <v>3.1</v>
      </c>
      <c r="I43" s="38">
        <f>(F43-H43)/H43</f>
        <v>3.2258064516129059E-2</v>
      </c>
    </row>
    <row r="44" spans="1:9" ht="9" customHeight="1" x14ac:dyDescent="0.2">
      <c r="A44" s="4"/>
      <c r="B44" s="5"/>
      <c r="C44" s="6"/>
      <c r="D44" s="3"/>
      <c r="E44" s="30"/>
      <c r="F44" s="43"/>
      <c r="G44" s="38"/>
      <c r="H44" s="43"/>
      <c r="I44" s="38"/>
    </row>
    <row r="45" spans="1:9" x14ac:dyDescent="0.2">
      <c r="A45" s="10" t="s">
        <v>83</v>
      </c>
      <c r="B45" s="5"/>
      <c r="C45" s="5"/>
      <c r="D45" s="12"/>
      <c r="E45" s="34"/>
      <c r="F45" s="46"/>
      <c r="G45" s="38"/>
      <c r="H45" s="46"/>
      <c r="I45" s="38"/>
    </row>
    <row r="46" spans="1:9" x14ac:dyDescent="0.2">
      <c r="A46" s="4"/>
      <c r="B46" s="5"/>
      <c r="C46" s="6" t="s">
        <v>17</v>
      </c>
      <c r="D46" s="3">
        <v>408</v>
      </c>
      <c r="E46" s="37">
        <f>D46/D5</f>
        <v>6.7932067932067935E-2</v>
      </c>
      <c r="F46" s="43">
        <v>461</v>
      </c>
      <c r="G46" s="38">
        <f t="shared" ref="G46:G57" si="2">(D46-F46)/F46</f>
        <v>-0.11496746203904555</v>
      </c>
      <c r="H46" s="43">
        <v>511</v>
      </c>
      <c r="I46" s="38">
        <f t="shared" ref="I46:I57" si="3">(F46-H46)/H46</f>
        <v>-9.7847358121330719E-2</v>
      </c>
    </row>
    <row r="47" spans="1:9" x14ac:dyDescent="0.2">
      <c r="A47" s="4"/>
      <c r="B47" s="5"/>
      <c r="C47" s="6" t="s">
        <v>18</v>
      </c>
      <c r="D47" s="12">
        <v>251</v>
      </c>
      <c r="E47" s="37">
        <f>D47/D5</f>
        <v>4.1791541791541792E-2</v>
      </c>
      <c r="F47" s="46">
        <v>238</v>
      </c>
      <c r="G47" s="38">
        <f t="shared" si="2"/>
        <v>5.4621848739495799E-2</v>
      </c>
      <c r="H47" s="46">
        <v>267</v>
      </c>
      <c r="I47" s="38">
        <f t="shared" si="3"/>
        <v>-0.10861423220973783</v>
      </c>
    </row>
    <row r="48" spans="1:9" x14ac:dyDescent="0.2">
      <c r="A48" s="4"/>
      <c r="B48" s="5"/>
      <c r="C48" s="6" t="s">
        <v>19</v>
      </c>
      <c r="D48" s="3">
        <v>4255</v>
      </c>
      <c r="E48" s="37">
        <f>D48/D5</f>
        <v>0.7084582084582085</v>
      </c>
      <c r="F48" s="43">
        <v>4382</v>
      </c>
      <c r="G48" s="38">
        <f t="shared" si="2"/>
        <v>-2.898219990871748E-2</v>
      </c>
      <c r="H48" s="43">
        <v>4420</v>
      </c>
      <c r="I48" s="38">
        <f t="shared" si="3"/>
        <v>-8.5972850678733038E-3</v>
      </c>
    </row>
    <row r="49" spans="1:9" x14ac:dyDescent="0.2">
      <c r="A49" s="4"/>
      <c r="B49" s="5"/>
      <c r="C49" s="6" t="s">
        <v>20</v>
      </c>
      <c r="D49" s="8">
        <v>503</v>
      </c>
      <c r="E49" s="37">
        <f>D49/D5</f>
        <v>8.3749583749583745E-2</v>
      </c>
      <c r="F49" s="44">
        <v>547</v>
      </c>
      <c r="G49" s="38">
        <f t="shared" si="2"/>
        <v>-8.0438756855575874E-2</v>
      </c>
      <c r="H49" s="44">
        <v>513</v>
      </c>
      <c r="I49" s="38">
        <f t="shared" si="3"/>
        <v>6.6276803118908378E-2</v>
      </c>
    </row>
    <row r="50" spans="1:9" x14ac:dyDescent="0.2">
      <c r="A50" s="4"/>
      <c r="B50" s="5"/>
      <c r="C50" s="6" t="s">
        <v>21</v>
      </c>
      <c r="D50" s="12">
        <v>559</v>
      </c>
      <c r="E50" s="37">
        <f>D50/D5</f>
        <v>9.3073593073593072E-2</v>
      </c>
      <c r="F50" s="46">
        <v>563</v>
      </c>
      <c r="G50" s="38">
        <f t="shared" si="2"/>
        <v>-7.104795737122558E-3</v>
      </c>
      <c r="H50" s="46">
        <v>565</v>
      </c>
      <c r="I50" s="38">
        <f t="shared" si="3"/>
        <v>-3.5398230088495575E-3</v>
      </c>
    </row>
    <row r="51" spans="1:9" x14ac:dyDescent="0.2">
      <c r="A51" s="4"/>
      <c r="B51" s="5"/>
      <c r="C51" s="6" t="s">
        <v>22</v>
      </c>
      <c r="D51" s="12">
        <v>30</v>
      </c>
      <c r="E51" s="37">
        <f>D51/D5</f>
        <v>4.995004995004995E-3</v>
      </c>
      <c r="F51" s="46">
        <v>23</v>
      </c>
      <c r="G51" s="38">
        <f t="shared" si="2"/>
        <v>0.30434782608695654</v>
      </c>
      <c r="H51" s="46">
        <v>36</v>
      </c>
      <c r="I51" s="38">
        <f t="shared" si="3"/>
        <v>-0.3611111111111111</v>
      </c>
    </row>
    <row r="52" spans="1:9" x14ac:dyDescent="0.2">
      <c r="A52" s="10" t="s">
        <v>84</v>
      </c>
      <c r="B52" s="5"/>
      <c r="C52" s="6"/>
      <c r="D52" s="12"/>
      <c r="E52" s="37"/>
      <c r="F52" s="46"/>
      <c r="G52" s="38"/>
      <c r="H52" s="46"/>
      <c r="I52" s="38"/>
    </row>
    <row r="53" spans="1:9" x14ac:dyDescent="0.2">
      <c r="A53" s="4"/>
      <c r="B53" s="5"/>
      <c r="C53" s="6" t="s">
        <v>17</v>
      </c>
      <c r="D53" s="9">
        <v>3976.5</v>
      </c>
      <c r="E53" s="37">
        <f>D53/D12</f>
        <v>6.801388841377895E-2</v>
      </c>
      <c r="F53" s="45">
        <v>4570</v>
      </c>
      <c r="G53" s="38">
        <f t="shared" si="2"/>
        <v>-0.12986870897155361</v>
      </c>
      <c r="H53" s="45">
        <v>4654.5</v>
      </c>
      <c r="I53" s="38">
        <f t="shared" si="3"/>
        <v>-1.8154474164786764E-2</v>
      </c>
    </row>
    <row r="54" spans="1:9" x14ac:dyDescent="0.2">
      <c r="A54" s="4"/>
      <c r="B54" s="5"/>
      <c r="C54" s="6" t="s">
        <v>85</v>
      </c>
      <c r="D54" s="9">
        <v>2655.5</v>
      </c>
      <c r="E54" s="37">
        <f>D54/D12</f>
        <v>4.5419560086203944E-2</v>
      </c>
      <c r="F54" s="45">
        <v>2351.5</v>
      </c>
      <c r="G54" s="38">
        <f t="shared" si="2"/>
        <v>0.12927918349989367</v>
      </c>
      <c r="H54" s="45">
        <v>2750</v>
      </c>
      <c r="I54" s="38">
        <f t="shared" si="3"/>
        <v>-0.1449090909090909</v>
      </c>
    </row>
    <row r="55" spans="1:9" x14ac:dyDescent="0.2">
      <c r="A55" s="4"/>
      <c r="B55" s="5"/>
      <c r="C55" s="6" t="s">
        <v>86</v>
      </c>
      <c r="D55" s="9">
        <v>45182</v>
      </c>
      <c r="E55" s="37">
        <f>D55/D12</f>
        <v>0.7727910238429172</v>
      </c>
      <c r="F55" s="45">
        <v>46455.5</v>
      </c>
      <c r="G55" s="38">
        <f t="shared" si="2"/>
        <v>-2.7413331037229177E-2</v>
      </c>
      <c r="H55" s="45">
        <v>46809</v>
      </c>
      <c r="I55" s="38">
        <f t="shared" si="3"/>
        <v>-7.5519665021683861E-3</v>
      </c>
    </row>
    <row r="56" spans="1:9" x14ac:dyDescent="0.2">
      <c r="A56" s="4"/>
      <c r="B56" s="5"/>
      <c r="C56" s="6" t="s">
        <v>87</v>
      </c>
      <c r="D56" s="9">
        <v>3911</v>
      </c>
      <c r="E56" s="37">
        <f>D56/D12</f>
        <v>6.689357917422091E-2</v>
      </c>
      <c r="F56" s="45">
        <v>4355</v>
      </c>
      <c r="G56" s="38">
        <f t="shared" si="2"/>
        <v>-0.10195177956371987</v>
      </c>
      <c r="H56" s="45">
        <v>3994</v>
      </c>
      <c r="I56" s="38">
        <f t="shared" si="3"/>
        <v>9.0385578367551331E-2</v>
      </c>
    </row>
    <row r="57" spans="1:9" x14ac:dyDescent="0.2">
      <c r="A57" s="4"/>
      <c r="B57" s="5"/>
      <c r="C57" s="6" t="s">
        <v>88</v>
      </c>
      <c r="D57" s="9">
        <v>2637</v>
      </c>
      <c r="E57" s="37">
        <f>D57/D12</f>
        <v>4.5103136865870759E-2</v>
      </c>
      <c r="F57" s="45">
        <v>2742</v>
      </c>
      <c r="G57" s="38">
        <f t="shared" si="2"/>
        <v>-3.8293216630196934E-2</v>
      </c>
      <c r="H57" s="45">
        <v>2717.5</v>
      </c>
      <c r="I57" s="38">
        <f t="shared" si="3"/>
        <v>9.0156393744250229E-3</v>
      </c>
    </row>
    <row r="58" spans="1:9" x14ac:dyDescent="0.2">
      <c r="A58" s="4"/>
      <c r="B58" s="5"/>
      <c r="C58" s="6" t="s">
        <v>22</v>
      </c>
      <c r="D58" s="9">
        <v>104</v>
      </c>
      <c r="E58" s="37">
        <f>D58/D12</f>
        <v>1.7788116170081756E-3</v>
      </c>
      <c r="F58" s="45">
        <v>84</v>
      </c>
      <c r="G58" s="38">
        <v>0</v>
      </c>
      <c r="H58" s="46"/>
      <c r="I58" s="38">
        <v>0</v>
      </c>
    </row>
    <row r="59" spans="1:9" ht="12.75" customHeight="1" x14ac:dyDescent="0.2">
      <c r="A59" s="10" t="s">
        <v>23</v>
      </c>
      <c r="B59" s="5"/>
      <c r="C59" s="5"/>
      <c r="D59" s="12"/>
      <c r="E59" s="34"/>
      <c r="F59" s="46"/>
      <c r="G59" s="38"/>
      <c r="H59" s="46"/>
      <c r="I59" s="38"/>
    </row>
    <row r="60" spans="1:9" x14ac:dyDescent="0.2">
      <c r="A60" s="4"/>
      <c r="B60" s="5"/>
      <c r="C60" s="6" t="s">
        <v>24</v>
      </c>
      <c r="D60" s="15">
        <v>5206</v>
      </c>
      <c r="E60" s="40">
        <f>D60/D5</f>
        <v>0.86679986679986676</v>
      </c>
      <c r="F60" s="48">
        <v>5415</v>
      </c>
      <c r="G60" s="38">
        <f>(D60-F60)/F60</f>
        <v>-3.8596491228070177E-2</v>
      </c>
      <c r="H60" s="48">
        <v>5449</v>
      </c>
      <c r="I60" s="38">
        <f>(F60-H60)/H60</f>
        <v>-6.239677004955038E-3</v>
      </c>
    </row>
    <row r="61" spans="1:9" x14ac:dyDescent="0.2">
      <c r="A61" s="4"/>
      <c r="B61" s="5"/>
      <c r="C61" s="6" t="s">
        <v>25</v>
      </c>
      <c r="D61" s="16">
        <v>800</v>
      </c>
      <c r="E61" s="41">
        <f>D61/D5</f>
        <v>0.13320013320013321</v>
      </c>
      <c r="F61" s="49">
        <v>799</v>
      </c>
      <c r="G61" s="38">
        <f>(D61-F61)/F61</f>
        <v>1.2515644555694619E-3</v>
      </c>
      <c r="H61" s="49">
        <v>863</v>
      </c>
      <c r="I61" s="38">
        <f>(F61-H61)/H61</f>
        <v>-7.4159907300115874E-2</v>
      </c>
    </row>
    <row r="62" spans="1:9" x14ac:dyDescent="0.2">
      <c r="A62" s="4"/>
      <c r="B62" s="5"/>
      <c r="C62" s="11"/>
      <c r="D62" s="3"/>
      <c r="E62" s="30"/>
      <c r="F62" s="43"/>
      <c r="G62" s="38"/>
      <c r="H62" s="48"/>
      <c r="I62" s="38"/>
    </row>
    <row r="63" spans="1:9" x14ac:dyDescent="0.2">
      <c r="A63" s="10" t="s">
        <v>26</v>
      </c>
      <c r="B63" s="5"/>
      <c r="C63" s="5"/>
      <c r="D63" s="12"/>
      <c r="E63" s="34"/>
      <c r="F63" s="46"/>
      <c r="G63" s="38"/>
      <c r="H63" s="49"/>
      <c r="I63" s="38"/>
    </row>
    <row r="64" spans="1:9" x14ac:dyDescent="0.2">
      <c r="A64" s="10"/>
      <c r="B64" s="11" t="s">
        <v>27</v>
      </c>
      <c r="C64" s="11"/>
      <c r="D64" s="17">
        <v>1381</v>
      </c>
      <c r="E64" s="37">
        <f>D64/D5</f>
        <v>0.22993672993672995</v>
      </c>
      <c r="F64" s="50">
        <v>1276</v>
      </c>
      <c r="G64" s="37">
        <f>F64/F5</f>
        <v>0.20534277438043128</v>
      </c>
      <c r="H64" s="56">
        <v>1223</v>
      </c>
      <c r="I64" s="37">
        <f>H64/H5</f>
        <v>0.19375792141951836</v>
      </c>
    </row>
    <row r="65" spans="1:9" x14ac:dyDescent="0.2">
      <c r="A65" s="4"/>
      <c r="B65" s="11" t="s">
        <v>34</v>
      </c>
      <c r="C65" s="11"/>
      <c r="D65" s="17">
        <v>4625</v>
      </c>
      <c r="E65" s="37">
        <f>D65/D5</f>
        <v>0.77006327006327002</v>
      </c>
      <c r="F65" s="50">
        <v>4938</v>
      </c>
      <c r="G65" s="37">
        <f>F65/F5</f>
        <v>0.79465722561956875</v>
      </c>
      <c r="H65" s="56">
        <v>5089</v>
      </c>
      <c r="I65" s="37">
        <f>H65/H5</f>
        <v>0.80624207858048158</v>
      </c>
    </row>
    <row r="66" spans="1:9" x14ac:dyDescent="0.2">
      <c r="A66" s="4"/>
      <c r="B66" s="5"/>
      <c r="C66" s="6" t="s">
        <v>28</v>
      </c>
      <c r="D66" s="12">
        <v>19</v>
      </c>
      <c r="E66" s="34"/>
      <c r="F66" s="46">
        <v>17</v>
      </c>
      <c r="G66" s="38"/>
      <c r="H66" s="46">
        <v>23</v>
      </c>
      <c r="I66" s="38"/>
    </row>
    <row r="67" spans="1:9" x14ac:dyDescent="0.2">
      <c r="A67" s="4"/>
      <c r="B67" s="5"/>
      <c r="C67" s="6" t="s">
        <v>29</v>
      </c>
      <c r="D67" s="12">
        <v>162</v>
      </c>
      <c r="E67" s="34"/>
      <c r="F67" s="46">
        <v>147</v>
      </c>
      <c r="G67" s="38"/>
      <c r="H67" s="46">
        <v>153</v>
      </c>
      <c r="I67" s="38"/>
    </row>
    <row r="68" spans="1:9" x14ac:dyDescent="0.2">
      <c r="A68" s="4"/>
      <c r="B68" s="5"/>
      <c r="C68" s="6" t="s">
        <v>30</v>
      </c>
      <c r="D68" s="12">
        <v>706</v>
      </c>
      <c r="E68" s="34"/>
      <c r="F68" s="46">
        <v>722</v>
      </c>
      <c r="G68" s="38"/>
      <c r="H68" s="46">
        <v>768</v>
      </c>
      <c r="I68" s="38"/>
    </row>
    <row r="69" spans="1:9" x14ac:dyDescent="0.2">
      <c r="A69" s="4"/>
      <c r="B69" s="5"/>
      <c r="C69" s="6" t="s">
        <v>31</v>
      </c>
      <c r="D69" s="12">
        <v>12</v>
      </c>
      <c r="E69" s="34"/>
      <c r="F69" s="46">
        <v>8</v>
      </c>
      <c r="G69" s="38"/>
      <c r="H69" s="46">
        <v>4</v>
      </c>
      <c r="I69" s="38"/>
    </row>
    <row r="70" spans="1:9" x14ac:dyDescent="0.2">
      <c r="A70" s="4"/>
      <c r="B70" s="5"/>
      <c r="C70" s="6" t="s">
        <v>32</v>
      </c>
      <c r="D70" s="12">
        <v>9</v>
      </c>
      <c r="E70" s="34"/>
      <c r="F70" s="46">
        <f>3+72</f>
        <v>75</v>
      </c>
      <c r="G70" s="38"/>
      <c r="H70" s="46">
        <v>28</v>
      </c>
      <c r="I70" s="38"/>
    </row>
    <row r="71" spans="1:9" x14ac:dyDescent="0.2">
      <c r="A71" s="4"/>
      <c r="B71" s="5"/>
      <c r="C71" s="6" t="s">
        <v>33</v>
      </c>
      <c r="D71" s="3">
        <v>3592</v>
      </c>
      <c r="E71" s="30"/>
      <c r="F71" s="43">
        <v>3833</v>
      </c>
      <c r="G71" s="38"/>
      <c r="H71" s="43">
        <v>4011</v>
      </c>
      <c r="I71" s="38"/>
    </row>
    <row r="72" spans="1:9" x14ac:dyDescent="0.2">
      <c r="A72" s="4"/>
      <c r="B72" s="5"/>
      <c r="C72" s="6" t="s">
        <v>89</v>
      </c>
      <c r="D72" s="3">
        <v>125</v>
      </c>
      <c r="E72" s="30"/>
      <c r="F72" s="43">
        <v>136</v>
      </c>
      <c r="G72" s="38"/>
      <c r="H72" s="43">
        <v>102</v>
      </c>
      <c r="I72" s="38"/>
    </row>
    <row r="73" spans="1:9" x14ac:dyDescent="0.2">
      <c r="A73" s="4"/>
      <c r="B73" s="5"/>
      <c r="C73" s="11" t="s">
        <v>35</v>
      </c>
      <c r="D73" s="12"/>
      <c r="E73" s="34"/>
      <c r="F73" s="46"/>
      <c r="G73" s="38"/>
      <c r="H73" s="46"/>
      <c r="I73" s="38"/>
    </row>
    <row r="74" spans="1:9" x14ac:dyDescent="0.2">
      <c r="A74" s="4"/>
      <c r="B74" s="5"/>
      <c r="C74" s="6" t="s">
        <v>36</v>
      </c>
      <c r="D74" s="3">
        <v>2526</v>
      </c>
      <c r="E74" s="37">
        <f>D74/D5</f>
        <v>0.4205794205794206</v>
      </c>
      <c r="F74" s="43">
        <v>2666</v>
      </c>
      <c r="G74" s="38">
        <f>(D74-F74)/F74</f>
        <v>-5.2513128282070519E-2</v>
      </c>
      <c r="H74" s="43">
        <v>2662</v>
      </c>
      <c r="I74" s="38">
        <f>(F74-H74)/H74</f>
        <v>1.5026296018031556E-3</v>
      </c>
    </row>
    <row r="75" spans="1:9" x14ac:dyDescent="0.2">
      <c r="A75" s="4"/>
      <c r="B75" s="5"/>
      <c r="C75" s="6" t="s">
        <v>37</v>
      </c>
      <c r="D75" s="3">
        <v>3480</v>
      </c>
      <c r="E75" s="37">
        <f>D75/D5</f>
        <v>0.57942057942057945</v>
      </c>
      <c r="F75" s="43">
        <v>3548</v>
      </c>
      <c r="G75" s="38">
        <f>(D75-F75)/F75</f>
        <v>-1.9165727170236752E-2</v>
      </c>
      <c r="H75" s="43">
        <v>3650</v>
      </c>
      <c r="I75" s="38">
        <f>(F75-H75)/H75</f>
        <v>-2.7945205479452055E-2</v>
      </c>
    </row>
    <row r="76" spans="1:9" x14ac:dyDescent="0.2">
      <c r="A76" s="4"/>
      <c r="B76" s="5"/>
      <c r="C76" s="11" t="s">
        <v>38</v>
      </c>
      <c r="D76" s="12"/>
      <c r="E76" s="34"/>
      <c r="F76" s="46"/>
      <c r="G76" s="38"/>
      <c r="H76" s="46"/>
      <c r="I76" s="38"/>
    </row>
    <row r="77" spans="1:9" x14ac:dyDescent="0.2">
      <c r="A77" s="4"/>
      <c r="B77" s="5"/>
      <c r="C77" s="6" t="s">
        <v>39</v>
      </c>
      <c r="D77" s="12">
        <v>23</v>
      </c>
      <c r="E77" s="34"/>
      <c r="F77" s="46">
        <v>24</v>
      </c>
      <c r="G77" s="38"/>
      <c r="H77" s="46">
        <v>24</v>
      </c>
      <c r="I77" s="38"/>
    </row>
    <row r="78" spans="1:9" x14ac:dyDescent="0.2">
      <c r="A78" s="4"/>
      <c r="B78" s="5"/>
      <c r="C78" s="6" t="s">
        <v>40</v>
      </c>
      <c r="D78" s="3">
        <v>487</v>
      </c>
      <c r="E78" s="37">
        <f>D78/D5</f>
        <v>8.1085581085581088E-2</v>
      </c>
      <c r="F78" s="43">
        <v>467</v>
      </c>
      <c r="G78" s="38">
        <f t="shared" ref="G78:G106" si="4">(D78-F78)/F78</f>
        <v>4.2826552462526764E-2</v>
      </c>
      <c r="H78" s="43">
        <v>468</v>
      </c>
      <c r="I78" s="38">
        <f>(F78-H78)/H78</f>
        <v>-2.136752136752137E-3</v>
      </c>
    </row>
    <row r="79" spans="1:9" x14ac:dyDescent="0.2">
      <c r="A79" s="4"/>
      <c r="B79" s="5"/>
      <c r="C79" s="6" t="s">
        <v>41</v>
      </c>
      <c r="D79" s="3">
        <v>1905</v>
      </c>
      <c r="E79" s="37">
        <f>D79/D5</f>
        <v>0.31718281718281716</v>
      </c>
      <c r="F79" s="43">
        <v>1998</v>
      </c>
      <c r="G79" s="38">
        <f t="shared" si="4"/>
        <v>-4.6546546546546545E-2</v>
      </c>
      <c r="H79" s="43">
        <v>1965</v>
      </c>
      <c r="I79" s="38">
        <f t="shared" ref="I79:I87" si="5">(F79-H79)/H79</f>
        <v>1.6793893129770993E-2</v>
      </c>
    </row>
    <row r="80" spans="1:9" x14ac:dyDescent="0.2">
      <c r="A80" s="4"/>
      <c r="B80" s="5"/>
      <c r="C80" s="6" t="s">
        <v>42</v>
      </c>
      <c r="D80" s="3">
        <v>1175</v>
      </c>
      <c r="E80" s="37">
        <f>D80/D5</f>
        <v>0.19563769563769565</v>
      </c>
      <c r="F80" s="43">
        <v>1206</v>
      </c>
      <c r="G80" s="38">
        <f t="shared" si="4"/>
        <v>-2.570480928689884E-2</v>
      </c>
      <c r="H80" s="43">
        <v>1277</v>
      </c>
      <c r="I80" s="38">
        <f t="shared" si="5"/>
        <v>-5.5599060297572438E-2</v>
      </c>
    </row>
    <row r="81" spans="1:9" x14ac:dyDescent="0.2">
      <c r="A81" s="4"/>
      <c r="B81" s="5"/>
      <c r="C81" s="6" t="s">
        <v>43</v>
      </c>
      <c r="D81" s="12">
        <v>706</v>
      </c>
      <c r="E81" s="37">
        <f>D81/D5</f>
        <v>0.11754911754911755</v>
      </c>
      <c r="F81" s="46">
        <v>771</v>
      </c>
      <c r="G81" s="38">
        <f t="shared" si="4"/>
        <v>-8.4306095979247736E-2</v>
      </c>
      <c r="H81" s="46">
        <v>717</v>
      </c>
      <c r="I81" s="38">
        <f t="shared" si="5"/>
        <v>7.5313807531380755E-2</v>
      </c>
    </row>
    <row r="82" spans="1:9" x14ac:dyDescent="0.2">
      <c r="A82" s="4"/>
      <c r="B82" s="5"/>
      <c r="C82" s="6" t="s">
        <v>44</v>
      </c>
      <c r="D82" s="12">
        <v>663</v>
      </c>
      <c r="E82" s="37">
        <f>D82/D5</f>
        <v>0.11038961038961038</v>
      </c>
      <c r="F82" s="46">
        <v>679</v>
      </c>
      <c r="G82" s="38">
        <f t="shared" si="4"/>
        <v>-2.3564064801178203E-2</v>
      </c>
      <c r="H82" s="46">
        <v>678</v>
      </c>
      <c r="I82" s="38">
        <f t="shared" si="5"/>
        <v>1.4749262536873156E-3</v>
      </c>
    </row>
    <row r="83" spans="1:9" x14ac:dyDescent="0.2">
      <c r="A83" s="4"/>
      <c r="B83" s="5"/>
      <c r="C83" s="6" t="s">
        <v>45</v>
      </c>
      <c r="D83" s="12">
        <v>360</v>
      </c>
      <c r="E83" s="37">
        <f>D83/D5</f>
        <v>5.9940059940059943E-2</v>
      </c>
      <c r="F83" s="46">
        <v>322</v>
      </c>
      <c r="G83" s="38">
        <f t="shared" si="4"/>
        <v>0.11801242236024845</v>
      </c>
      <c r="H83" s="46">
        <v>342</v>
      </c>
      <c r="I83" s="38">
        <f t="shared" si="5"/>
        <v>-5.8479532163742687E-2</v>
      </c>
    </row>
    <row r="84" spans="1:9" x14ac:dyDescent="0.2">
      <c r="A84" s="4"/>
      <c r="B84" s="5"/>
      <c r="C84" s="6" t="s">
        <v>46</v>
      </c>
      <c r="D84" s="12">
        <v>205</v>
      </c>
      <c r="E84" s="37">
        <f>D84/D5</f>
        <v>3.4132534132534136E-2</v>
      </c>
      <c r="F84" s="46">
        <v>236</v>
      </c>
      <c r="G84" s="38">
        <f t="shared" si="4"/>
        <v>-0.13135593220338984</v>
      </c>
      <c r="H84" s="46">
        <v>250</v>
      </c>
      <c r="I84" s="38">
        <f t="shared" si="5"/>
        <v>-5.6000000000000001E-2</v>
      </c>
    </row>
    <row r="85" spans="1:9" x14ac:dyDescent="0.2">
      <c r="A85" s="4"/>
      <c r="B85" s="5"/>
      <c r="C85" s="6" t="s">
        <v>47</v>
      </c>
      <c r="D85" s="12">
        <v>341</v>
      </c>
      <c r="E85" s="37">
        <f>D85/D5</f>
        <v>5.6776556776556776E-2</v>
      </c>
      <c r="F85" s="46">
        <v>380</v>
      </c>
      <c r="G85" s="38">
        <f t="shared" si="4"/>
        <v>-0.10263157894736842</v>
      </c>
      <c r="H85" s="46">
        <v>450</v>
      </c>
      <c r="I85" s="38">
        <f t="shared" si="5"/>
        <v>-0.15555555555555556</v>
      </c>
    </row>
    <row r="86" spans="1:9" x14ac:dyDescent="0.2">
      <c r="A86" s="4"/>
      <c r="B86" s="5"/>
      <c r="C86" s="6" t="s">
        <v>48</v>
      </c>
      <c r="D86" s="12">
        <v>136</v>
      </c>
      <c r="E86" s="37">
        <f>D86/D5</f>
        <v>2.2644022644022644E-2</v>
      </c>
      <c r="F86" s="46">
        <v>136</v>
      </c>
      <c r="G86" s="38">
        <f t="shared" si="4"/>
        <v>0</v>
      </c>
      <c r="H86" s="46">
        <v>132</v>
      </c>
      <c r="I86" s="38">
        <f t="shared" si="5"/>
        <v>3.0303030303030304E-2</v>
      </c>
    </row>
    <row r="87" spans="1:9" x14ac:dyDescent="0.2">
      <c r="A87" s="4"/>
      <c r="B87" s="5"/>
      <c r="C87" s="6" t="s">
        <v>49</v>
      </c>
      <c r="D87" s="12">
        <v>28</v>
      </c>
      <c r="E87" s="37">
        <f>D87/D5</f>
        <v>4.662004662004662E-3</v>
      </c>
      <c r="F87" s="46">
        <v>19</v>
      </c>
      <c r="G87" s="38">
        <f t="shared" si="4"/>
        <v>0.47368421052631576</v>
      </c>
      <c r="H87" s="46">
        <v>33</v>
      </c>
      <c r="I87" s="38">
        <f t="shared" si="5"/>
        <v>-0.42424242424242425</v>
      </c>
    </row>
    <row r="88" spans="1:9" x14ac:dyDescent="0.2">
      <c r="A88" s="18"/>
      <c r="B88" s="19"/>
      <c r="C88" s="20"/>
      <c r="D88" s="12"/>
      <c r="E88" s="34"/>
      <c r="F88" s="46"/>
      <c r="G88" s="38"/>
      <c r="H88" s="46"/>
      <c r="I88" s="38"/>
    </row>
    <row r="89" spans="1:9" x14ac:dyDescent="0.2">
      <c r="A89" s="10" t="s">
        <v>50</v>
      </c>
      <c r="B89" s="5"/>
      <c r="C89" s="21"/>
      <c r="D89" s="12"/>
      <c r="E89" s="34"/>
      <c r="F89" s="46"/>
      <c r="G89" s="38"/>
      <c r="H89" s="46"/>
      <c r="I89" s="38"/>
    </row>
    <row r="90" spans="1:9" x14ac:dyDescent="0.2">
      <c r="A90" s="4"/>
      <c r="B90" s="5"/>
      <c r="C90" s="22" t="s">
        <v>51</v>
      </c>
      <c r="D90" s="12">
        <v>98</v>
      </c>
      <c r="E90" s="37">
        <f>D90/D5</f>
        <v>1.6317016317016316E-2</v>
      </c>
      <c r="F90" s="46">
        <f>84+3+1+1</f>
        <v>89</v>
      </c>
      <c r="G90" s="38">
        <f>F90/F5</f>
        <v>1.4322497586095913E-2</v>
      </c>
      <c r="H90" s="46">
        <v>78</v>
      </c>
      <c r="I90" s="38"/>
    </row>
    <row r="91" spans="1:9" x14ac:dyDescent="0.2">
      <c r="A91" s="4"/>
      <c r="B91" s="5"/>
      <c r="C91" s="22" t="s">
        <v>52</v>
      </c>
      <c r="D91" s="3">
        <v>5118</v>
      </c>
      <c r="E91" s="37">
        <f>D91/D5</f>
        <v>0.85214785214785216</v>
      </c>
      <c r="F91" s="43">
        <f>2+4826+1+2+4+151+1+34+4</f>
        <v>5025</v>
      </c>
      <c r="G91" s="38">
        <f>F91/F5</f>
        <v>0.80865786932732542</v>
      </c>
      <c r="H91" s="43">
        <v>5053</v>
      </c>
      <c r="I91" s="38"/>
    </row>
    <row r="92" spans="1:9" x14ac:dyDescent="0.2">
      <c r="A92" s="4"/>
      <c r="B92" s="5"/>
      <c r="C92" s="22" t="s">
        <v>53</v>
      </c>
      <c r="D92" s="12">
        <v>21</v>
      </c>
      <c r="E92" s="37">
        <f>D92/D5</f>
        <v>3.4965034965034965E-3</v>
      </c>
      <c r="F92" s="46">
        <f>11+1</f>
        <v>12</v>
      </c>
      <c r="G92" s="38">
        <f>F92/F5</f>
        <v>1.9311232700354038E-3</v>
      </c>
      <c r="H92" s="46">
        <v>12</v>
      </c>
      <c r="I92" s="38"/>
    </row>
    <row r="93" spans="1:9" x14ac:dyDescent="0.2">
      <c r="A93" s="4"/>
      <c r="B93" s="5"/>
      <c r="C93" s="22" t="s">
        <v>54</v>
      </c>
      <c r="D93" s="12">
        <v>300</v>
      </c>
      <c r="E93" s="37">
        <f>D93/D5</f>
        <v>4.9950049950049952E-2</v>
      </c>
      <c r="F93" s="46">
        <f>256+6+1+2</f>
        <v>265</v>
      </c>
      <c r="G93" s="38">
        <f>F93/F5</f>
        <v>4.2645638879948503E-2</v>
      </c>
      <c r="H93" s="46">
        <v>281</v>
      </c>
      <c r="I93" s="38"/>
    </row>
    <row r="94" spans="1:9" x14ac:dyDescent="0.2">
      <c r="A94" s="4"/>
      <c r="B94" s="5"/>
      <c r="C94" s="22" t="s">
        <v>55</v>
      </c>
      <c r="D94" s="12">
        <v>226</v>
      </c>
      <c r="E94" s="37">
        <f>D94/D5</f>
        <v>3.7629037629037632E-2</v>
      </c>
      <c r="F94" s="46">
        <f>1+4+216</f>
        <v>221</v>
      </c>
      <c r="G94" s="38">
        <f>F94/F5</f>
        <v>3.5564853556485358E-2</v>
      </c>
      <c r="H94" s="46">
        <v>225</v>
      </c>
      <c r="I94" s="38"/>
    </row>
    <row r="95" spans="1:9" x14ac:dyDescent="0.2">
      <c r="A95" s="4"/>
      <c r="B95" s="5"/>
      <c r="C95" s="22" t="s">
        <v>56</v>
      </c>
      <c r="D95" s="12">
        <v>13</v>
      </c>
      <c r="E95" s="37">
        <f>D95/D5</f>
        <v>2.1645021645021645E-3</v>
      </c>
      <c r="F95" s="46">
        <v>9</v>
      </c>
      <c r="G95" s="38">
        <f>F95/F5</f>
        <v>1.4483424525265529E-3</v>
      </c>
      <c r="H95" s="46">
        <v>8</v>
      </c>
      <c r="I95" s="38"/>
    </row>
    <row r="96" spans="1:9" ht="24" x14ac:dyDescent="0.2">
      <c r="A96" s="23" t="s">
        <v>57</v>
      </c>
      <c r="B96" s="24"/>
      <c r="C96" s="25"/>
      <c r="D96" s="12"/>
      <c r="E96" s="55" t="s">
        <v>58</v>
      </c>
      <c r="F96" s="46"/>
      <c r="G96" s="38"/>
      <c r="H96" s="46"/>
      <c r="I96" s="38"/>
    </row>
    <row r="97" spans="1:9" ht="24" x14ac:dyDescent="0.2">
      <c r="A97" s="4"/>
      <c r="B97" s="26" t="s">
        <v>59</v>
      </c>
      <c r="C97" s="53" t="s">
        <v>60</v>
      </c>
      <c r="D97" s="27">
        <v>1391</v>
      </c>
      <c r="E97" s="42">
        <f t="shared" ref="E97:E105" si="6">D97/5339</f>
        <v>0.26053568083910844</v>
      </c>
      <c r="F97" s="51">
        <v>1549</v>
      </c>
      <c r="G97" s="38">
        <f t="shared" si="4"/>
        <v>-0.10200129115558425</v>
      </c>
      <c r="H97" s="51">
        <v>1757</v>
      </c>
      <c r="I97" s="38">
        <f>(F97-H97)/H97</f>
        <v>-0.11838360842344905</v>
      </c>
    </row>
    <row r="98" spans="1:9" ht="24" x14ac:dyDescent="0.2">
      <c r="A98" s="4"/>
      <c r="B98" s="26" t="s">
        <v>61</v>
      </c>
      <c r="C98" s="53" t="s">
        <v>62</v>
      </c>
      <c r="D98" s="28">
        <v>591</v>
      </c>
      <c r="E98" s="42">
        <f t="shared" si="6"/>
        <v>0.11069488668289942</v>
      </c>
      <c r="F98" s="52">
        <v>638</v>
      </c>
      <c r="G98" s="38">
        <f t="shared" si="4"/>
        <v>-7.3667711598746077E-2</v>
      </c>
      <c r="H98" s="52">
        <v>705</v>
      </c>
      <c r="I98" s="38">
        <f t="shared" ref="I98:I106" si="7">(F98-H98)/H98</f>
        <v>-9.50354609929078E-2</v>
      </c>
    </row>
    <row r="99" spans="1:9" ht="24" x14ac:dyDescent="0.2">
      <c r="A99" s="4"/>
      <c r="B99" s="26" t="s">
        <v>63</v>
      </c>
      <c r="C99" s="53" t="s">
        <v>64</v>
      </c>
      <c r="D99" s="28">
        <v>214</v>
      </c>
      <c r="E99" s="42">
        <f t="shared" si="6"/>
        <v>4.0082412436785918E-2</v>
      </c>
      <c r="F99" s="52">
        <v>225</v>
      </c>
      <c r="G99" s="38">
        <f t="shared" si="4"/>
        <v>-4.8888888888888891E-2</v>
      </c>
      <c r="H99" s="52">
        <v>262</v>
      </c>
      <c r="I99" s="38">
        <f t="shared" si="7"/>
        <v>-0.14122137404580154</v>
      </c>
    </row>
    <row r="100" spans="1:9" ht="24" x14ac:dyDescent="0.2">
      <c r="A100" s="4"/>
      <c r="B100" s="29" t="s">
        <v>65</v>
      </c>
      <c r="C100" s="53" t="s">
        <v>66</v>
      </c>
      <c r="D100" s="28">
        <v>126</v>
      </c>
      <c r="E100" s="42">
        <f t="shared" si="6"/>
        <v>2.3599925079602922E-2</v>
      </c>
      <c r="F100" s="52">
        <v>138</v>
      </c>
      <c r="G100" s="38">
        <f t="shared" si="4"/>
        <v>-8.6956521739130432E-2</v>
      </c>
      <c r="H100" s="52">
        <v>171</v>
      </c>
      <c r="I100" s="38">
        <f t="shared" si="7"/>
        <v>-0.19298245614035087</v>
      </c>
    </row>
    <row r="101" spans="1:9" ht="24" x14ac:dyDescent="0.2">
      <c r="A101" s="4"/>
      <c r="B101" s="26">
        <v>3</v>
      </c>
      <c r="C101" s="53" t="s">
        <v>67</v>
      </c>
      <c r="D101" s="27">
        <v>1572</v>
      </c>
      <c r="E101" s="42">
        <f t="shared" si="6"/>
        <v>0.29443716051695074</v>
      </c>
      <c r="F101" s="51">
        <v>1555</v>
      </c>
      <c r="G101" s="38">
        <f t="shared" si="4"/>
        <v>1.0932475884244373E-2</v>
      </c>
      <c r="H101" s="51">
        <v>1550</v>
      </c>
      <c r="I101" s="38">
        <f t="shared" si="7"/>
        <v>3.2258064516129032E-3</v>
      </c>
    </row>
    <row r="102" spans="1:9" ht="24" x14ac:dyDescent="0.2">
      <c r="A102" s="4"/>
      <c r="B102" s="26">
        <v>4</v>
      </c>
      <c r="C102" s="53" t="s">
        <v>68</v>
      </c>
      <c r="D102" s="28">
        <v>45</v>
      </c>
      <c r="E102" s="42">
        <f t="shared" si="6"/>
        <v>8.4285446712867584E-3</v>
      </c>
      <c r="F102" s="52">
        <v>41</v>
      </c>
      <c r="G102" s="38">
        <f t="shared" si="4"/>
        <v>9.7560975609756101E-2</v>
      </c>
      <c r="H102" s="52">
        <v>76</v>
      </c>
      <c r="I102" s="38">
        <f t="shared" si="7"/>
        <v>-0.46052631578947367</v>
      </c>
    </row>
    <row r="103" spans="1:9" x14ac:dyDescent="0.2">
      <c r="A103" s="4"/>
      <c r="B103" s="26">
        <v>5</v>
      </c>
      <c r="C103" s="53" t="s">
        <v>69</v>
      </c>
      <c r="D103" s="28">
        <v>16</v>
      </c>
      <c r="E103" s="42">
        <f t="shared" si="6"/>
        <v>2.9968158831241805E-3</v>
      </c>
      <c r="F103" s="52">
        <v>18</v>
      </c>
      <c r="G103" s="38">
        <f t="shared" si="4"/>
        <v>-0.1111111111111111</v>
      </c>
      <c r="H103" s="52">
        <v>26</v>
      </c>
      <c r="I103" s="38">
        <f t="shared" si="7"/>
        <v>-0.30769230769230771</v>
      </c>
    </row>
    <row r="104" spans="1:9" ht="24" customHeight="1" x14ac:dyDescent="0.2">
      <c r="A104" s="4"/>
      <c r="B104" s="26">
        <v>6</v>
      </c>
      <c r="C104" s="53" t="s">
        <v>70</v>
      </c>
      <c r="D104" s="28">
        <v>5</v>
      </c>
      <c r="E104" s="42">
        <f t="shared" si="6"/>
        <v>9.3650496347630644E-4</v>
      </c>
      <c r="F104" s="52">
        <v>17</v>
      </c>
      <c r="G104" s="38">
        <f t="shared" si="4"/>
        <v>-0.70588235294117652</v>
      </c>
      <c r="H104" s="52">
        <v>25</v>
      </c>
      <c r="I104" s="38">
        <f t="shared" si="7"/>
        <v>-0.32</v>
      </c>
    </row>
    <row r="105" spans="1:9" x14ac:dyDescent="0.2">
      <c r="A105" s="4"/>
      <c r="B105" s="26">
        <v>7</v>
      </c>
      <c r="C105" s="53" t="s">
        <v>71</v>
      </c>
      <c r="D105" s="28">
        <v>974</v>
      </c>
      <c r="E105" s="42">
        <f t="shared" si="6"/>
        <v>0.18243116688518449</v>
      </c>
      <c r="F105" s="52">
        <v>915</v>
      </c>
      <c r="G105" s="38">
        <f t="shared" si="4"/>
        <v>6.4480874316939885E-2</v>
      </c>
      <c r="H105" s="52">
        <v>767</v>
      </c>
      <c r="I105" s="38">
        <f t="shared" si="7"/>
        <v>0.19295958279009126</v>
      </c>
    </row>
    <row r="106" spans="1:9" x14ac:dyDescent="0.2">
      <c r="A106" s="4"/>
      <c r="B106" s="26">
        <v>8</v>
      </c>
      <c r="C106" s="54" t="s">
        <v>72</v>
      </c>
      <c r="D106" s="27">
        <v>1072</v>
      </c>
      <c r="E106" s="42">
        <f>D106/5282</f>
        <v>0.20295342673229838</v>
      </c>
      <c r="F106" s="51">
        <f>1+1+1116</f>
        <v>1118</v>
      </c>
      <c r="G106" s="38">
        <f t="shared" si="4"/>
        <v>-4.1144901610017888E-2</v>
      </c>
      <c r="H106" s="51">
        <v>973</v>
      </c>
      <c r="I106" s="38">
        <f t="shared" si="7"/>
        <v>0.14902363823227133</v>
      </c>
    </row>
    <row r="107" spans="1:9" ht="149.25" customHeight="1" x14ac:dyDescent="0.2">
      <c r="A107" s="57" t="s">
        <v>94</v>
      </c>
      <c r="B107" s="57"/>
      <c r="C107" s="57"/>
      <c r="D107" s="57"/>
      <c r="E107" s="57"/>
      <c r="F107" s="57"/>
      <c r="G107" s="57"/>
    </row>
    <row r="108" spans="1:9" ht="49.5" customHeight="1" x14ac:dyDescent="0.2">
      <c r="A108" s="58" t="s">
        <v>73</v>
      </c>
      <c r="B108" s="59"/>
      <c r="C108" s="59"/>
      <c r="D108" s="59"/>
      <c r="E108" s="59"/>
      <c r="F108" s="59"/>
      <c r="G108" s="60"/>
    </row>
    <row r="109" spans="1:9" x14ac:dyDescent="0.2">
      <c r="A109" s="61" t="s">
        <v>74</v>
      </c>
      <c r="B109" s="61"/>
      <c r="C109" s="61"/>
      <c r="D109" s="61"/>
      <c r="E109" s="61"/>
      <c r="F109" s="61"/>
      <c r="G109" s="61"/>
    </row>
  </sheetData>
  <sheetProtection password="9455" sheet="1" objects="1" scenarios="1"/>
  <mergeCells count="12">
    <mergeCell ref="A107:G107"/>
    <mergeCell ref="A108:G108"/>
    <mergeCell ref="A109:G109"/>
    <mergeCell ref="A1:I2"/>
    <mergeCell ref="I3:I4"/>
    <mergeCell ref="A3:C4"/>
    <mergeCell ref="D3:D4"/>
    <mergeCell ref="E3:E4"/>
    <mergeCell ref="F3:F4"/>
    <mergeCell ref="G3:G4"/>
    <mergeCell ref="H3:H4"/>
    <mergeCell ref="A5:C5"/>
  </mergeCells>
  <pageMargins left="0.25" right="0.25" top="0.25" bottom="0.25" header="0" footer="0"/>
  <pageSetup scale="8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Work</dc:creator>
  <cp:lastModifiedBy>John Wetzstein</cp:lastModifiedBy>
  <cp:lastPrinted>2013-02-11T16:49:38Z</cp:lastPrinted>
  <dcterms:created xsi:type="dcterms:W3CDTF">2011-02-12T19:37:14Z</dcterms:created>
  <dcterms:modified xsi:type="dcterms:W3CDTF">2013-02-21T16:50:36Z</dcterms:modified>
</cp:coreProperties>
</file>