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pring 2012" sheetId="9" r:id="rId1"/>
    <sheet name="Headcount" sheetId="2" r:id="rId2"/>
    <sheet name="Credit Hours" sheetId="3" r:id="rId3"/>
    <sheet name="Annual FTE" sheetId="4" r:id="rId4"/>
    <sheet name="Student Type" sheetId="5" r:id="rId5"/>
    <sheet name="CCHS Headcount" sheetId="6" r:id="rId6"/>
    <sheet name="Gender" sheetId="8" r:id="rId7"/>
  </sheets>
  <calcPr calcId="125725"/>
</workbook>
</file>

<file path=xl/calcChain.xml><?xml version="1.0" encoding="utf-8"?>
<calcChain xmlns="http://schemas.openxmlformats.org/spreadsheetml/2006/main">
  <c r="D108" i="9"/>
  <c r="E108" s="1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D96"/>
  <c r="E96" s="1"/>
  <c r="D95"/>
  <c r="E95" s="1"/>
  <c r="D94"/>
  <c r="E94" s="1"/>
  <c r="D93"/>
  <c r="E93" s="1"/>
  <c r="D92"/>
  <c r="E92" s="1"/>
  <c r="G89"/>
  <c r="G88"/>
  <c r="G87"/>
  <c r="G86"/>
  <c r="G85"/>
  <c r="G84"/>
  <c r="G83"/>
  <c r="G82"/>
  <c r="G81"/>
  <c r="G80"/>
  <c r="G77"/>
  <c r="G76"/>
  <c r="D72"/>
  <c r="G63"/>
  <c r="G62"/>
  <c r="G59"/>
  <c r="F59"/>
  <c r="E59"/>
  <c r="D59"/>
  <c r="E58"/>
  <c r="G57"/>
  <c r="E57"/>
  <c r="G56"/>
  <c r="E56"/>
  <c r="G55"/>
  <c r="E55"/>
  <c r="G54"/>
  <c r="E54"/>
  <c r="G53"/>
  <c r="E53"/>
  <c r="G51"/>
  <c r="G50"/>
  <c r="G49"/>
  <c r="G48"/>
  <c r="G47"/>
  <c r="G46"/>
  <c r="G43"/>
  <c r="G42"/>
  <c r="E42"/>
  <c r="G41"/>
  <c r="G39"/>
  <c r="G38"/>
  <c r="E38"/>
  <c r="G37"/>
  <c r="G35"/>
  <c r="G34"/>
  <c r="E34"/>
  <c r="G33"/>
  <c r="G31"/>
  <c r="G30"/>
  <c r="E30"/>
  <c r="G29"/>
  <c r="G27"/>
  <c r="G26"/>
  <c r="E26"/>
  <c r="G25"/>
  <c r="G23"/>
  <c r="G22"/>
  <c r="E22"/>
  <c r="G21"/>
  <c r="G17"/>
  <c r="G16"/>
  <c r="G15"/>
  <c r="G14"/>
  <c r="G13"/>
  <c r="G12"/>
  <c r="G10"/>
  <c r="G9"/>
  <c r="G8"/>
  <c r="G7"/>
  <c r="F7"/>
  <c r="E7"/>
  <c r="D7"/>
  <c r="G6"/>
  <c r="G5"/>
  <c r="D5"/>
  <c r="E97" s="1"/>
  <c r="E62" l="1"/>
  <c r="E63"/>
  <c r="E66"/>
  <c r="G108"/>
  <c r="E6"/>
  <c r="E8"/>
  <c r="E9"/>
  <c r="E10"/>
  <c r="E46"/>
  <c r="E47"/>
  <c r="E48"/>
  <c r="E49"/>
  <c r="E50"/>
  <c r="E51"/>
  <c r="E67"/>
  <c r="E76"/>
  <c r="E77"/>
  <c r="E80"/>
  <c r="E81"/>
  <c r="E82"/>
  <c r="E83"/>
  <c r="E84"/>
  <c r="E85"/>
  <c r="E86"/>
  <c r="E87"/>
  <c r="E88"/>
  <c r="E89"/>
</calcChain>
</file>

<file path=xl/sharedStrings.xml><?xml version="1.0" encoding="utf-8"?>
<sst xmlns="http://schemas.openxmlformats.org/spreadsheetml/2006/main" count="161" uniqueCount="111">
  <si>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</si>
  <si>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</si>
  <si>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</si>
  <si>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</si>
  <si>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</si>
  <si>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</si>
  <si>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</si>
  <si>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</si>
  <si>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</si>
  <si>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</si>
  <si>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</si>
  <si>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</si>
  <si>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</si>
  <si>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</si>
  <si>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</si>
  <si>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</si>
  <si>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</si>
  <si>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</si>
  <si>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</si>
  <si>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</si>
  <si>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</si>
  <si>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</si>
  <si>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</si>
  <si>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</si>
  <si>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</si>
  <si>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</si>
  <si>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</si>
  <si>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</si>
  <si>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</si>
  <si>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Black</t>
  </si>
  <si>
    <t>Nat. Hawaiian/Pacific Islander</t>
  </si>
  <si>
    <t>Unknown</t>
  </si>
  <si>
    <t>White</t>
  </si>
  <si>
    <t>Non-Hispanic / Latino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</si>
  <si>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</si>
  <si>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</si>
  <si>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</si>
  <si>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</si>
  <si>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</si>
  <si>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</si>
  <si>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</si>
  <si>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</si>
  <si>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</si>
  <si>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</si>
  <si>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</si>
  <si>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</si>
  <si>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</si>
  <si>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</si>
  <si>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</si>
  <si>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</si>
  <si>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</si>
  <si>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</si>
  <si>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</si>
  <si>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</si>
  <si>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</si>
  <si>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</si>
  <si>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</si>
  <si>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</si>
  <si>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</si>
  <si>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</si>
  <si>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</si>
  <si>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</si>
  <si>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</si>
  <si>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</si>
  <si>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</si>
  <si>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</si>
  <si>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</si>
  <si>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</si>
  <si>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</si>
  <si>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</si>
  <si>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</si>
  <si>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</si>
  <si>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t>Spring 2011
7-FEB-2011</t>
  </si>
  <si>
    <t>Full Time Credit Hours</t>
  </si>
  <si>
    <t>Part Time Credit Hours</t>
  </si>
  <si>
    <t>Average Credits - Full Time</t>
  </si>
  <si>
    <t>Average Credits - Part Time</t>
  </si>
  <si>
    <t xml:space="preserve"> Monroe-Woodbury (Evening) </t>
  </si>
  <si>
    <t>Port Jervis (Evening)</t>
  </si>
  <si>
    <t>Warwick (Evening)</t>
  </si>
  <si>
    <t>Student TYPE  (Headcount):</t>
  </si>
  <si>
    <t>Student TYPE (Credit Hours):</t>
  </si>
  <si>
    <t>Transfer</t>
  </si>
  <si>
    <t>Continuing</t>
  </si>
  <si>
    <t>Returning</t>
  </si>
  <si>
    <t>Concurrently Enrolled in HS</t>
  </si>
  <si>
    <t>2 or more races</t>
  </si>
  <si>
    <t>Spring 2007 Freeze</t>
  </si>
  <si>
    <t>Spring 2008
Freeze</t>
  </si>
  <si>
    <t>Spring 2009
Freeze
2-Feb-09</t>
  </si>
  <si>
    <t>Spring 2010
Freeze
8-Feb-10</t>
  </si>
  <si>
    <t>Total Headcount</t>
  </si>
  <si>
    <t>Spring 2011  Freeze      7-Feb-11</t>
  </si>
  <si>
    <t>Student Type*:</t>
  </si>
  <si>
    <t>(State Aidable Auditors)</t>
  </si>
  <si>
    <t>Gender:</t>
  </si>
  <si>
    <t>Not Reported</t>
  </si>
  <si>
    <r>
      <t xml:space="preserve">Orange County Community College
Spring 2012 FREEZE Enrollment Report
</t>
    </r>
    <r>
      <rPr>
        <b/>
        <i/>
        <sz val="10"/>
        <color theme="1"/>
        <rFont val="Calibri"/>
        <family val="2"/>
        <scheme val="minor"/>
      </rPr>
      <t>Freeze/Census: 6-FEB-2012</t>
    </r>
  </si>
  <si>
    <t>Spring 2012
6-FEB-2012</t>
  </si>
  <si>
    <t>% Change
2011-2012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</si>
  <si>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</si>
  <si>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</si>
  <si>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r>
      <rPr>
        <b/>
        <sz val="10"/>
        <color theme="1"/>
        <rFont val="Calibri"/>
        <family val="2"/>
        <scheme val="minor"/>
      </rPr>
      <t>Data Notes:</t>
    </r>
    <r>
      <rPr>
        <sz val="10"/>
        <color theme="1"/>
        <rFont val="Calibri"/>
        <family val="2"/>
        <scheme val="minor"/>
      </rPr>
      <t xml:space="preserve">
*Not all CCHS students were registered/entered into Banner at time of Spring 2012 Freeze
•Annual FTE = Total credit hours/30
•Collection and reporting of new Race and Ethnicity categories began in Fall 2010
•Race/Ethnicity Unknown may include sum of NULL, Unknowns, "Check" and Non-Resident Alien
•Hispanic/Non-Hispanic headcount is unduplicated
•Non-Matriculated headcount includes CCHS students
•Education Goals - Upon each semester's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</si>
  <si>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</si>
  <si>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sz val="10"/>
        <color theme="1"/>
        <rFont val="Calibri"/>
        <family val="2"/>
        <scheme val="minor"/>
      </rPr>
      <t>Spring 2012 Dates</t>
    </r>
    <r>
      <rPr>
        <sz val="10"/>
        <color theme="1"/>
        <rFont val="Calibri"/>
        <family val="2"/>
        <scheme val="minor"/>
      </rPr>
      <t>:  Registration for Continuing (30 or more credits) and Health Profession students - NOV 14, 2011; Registration for remaining students -{Nov 15, 2011 (for currently enrolled students who have 15 or more credits earned prior to Fall 2011; Nov 16, 2011 (for all currently enrolled students and re-admitted students); Nov 28, 2011 (for all New Degree Seeking students); Jan 3, 2012 (for all New Non-Degree Seeking students)}; New Start sessions for New and Transfer students - NOV 28, 2011; Add/Drop day - Jan 17 - Jan 23, 2012(advisors added); No snow day durning the registration period; Spring 2012 semester begins - Jan 17, 2012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</si>
  <si>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</si>
  <si>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Spring 2012 Freeze     6-Feb-12</t>
  </si>
  <si>
    <t>Spring 2012  Freeze      6-Feb-12</t>
  </si>
  <si>
    <t>Spring 2011  Freeze         7-Feb-11</t>
  </si>
  <si>
    <t>Spring 2012  Freeze         6-Feb-12</t>
  </si>
  <si>
    <t>Spring 2012 Freeze      6-Feb-12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</si>
</sst>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%"/>
    <numFmt numFmtId="165" formatCode="#,##0.0"/>
    <numFmt numFmtId="166" formatCode="0.0"/>
    <numFmt numFmtId="167" formatCode="0.000%"/>
    <numFmt numFmtId="168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09B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3" fontId="2" fillId="2" borderId="1" xfId="0" applyNumberFormat="1" applyFont="1" applyFill="1" applyBorder="1"/>
    <xf numFmtId="0" fontId="3" fillId="0" borderId="1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" fontId="2" fillId="2" borderId="1" xfId="0" applyNumberFormat="1" applyFont="1" applyFill="1" applyBorder="1"/>
    <xf numFmtId="165" fontId="2" fillId="2" borderId="1" xfId="0" applyNumberFormat="1" applyFont="1" applyFill="1" applyBorder="1"/>
    <xf numFmtId="0" fontId="2" fillId="0" borderId="1" xfId="0" applyFont="1" applyBorder="1"/>
    <xf numFmtId="0" fontId="2" fillId="0" borderId="3" xfId="0" applyFont="1" applyBorder="1"/>
    <xf numFmtId="0" fontId="2" fillId="2" borderId="1" xfId="0" applyFont="1" applyFill="1" applyBorder="1"/>
    <xf numFmtId="166" fontId="2" fillId="2" borderId="1" xfId="0" applyNumberFormat="1" applyFont="1" applyFill="1" applyBorder="1"/>
    <xf numFmtId="0" fontId="2" fillId="0" borderId="3" xfId="0" applyFont="1" applyBorder="1" applyAlignment="1"/>
    <xf numFmtId="3" fontId="6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8" xfId="0" applyFont="1" applyBorder="1" applyAlignment="1">
      <alignment horizontal="right"/>
    </xf>
    <xf numFmtId="165" fontId="6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right"/>
    </xf>
    <xf numFmtId="0" fontId="2" fillId="0" borderId="9" xfId="0" applyFont="1" applyBorder="1" applyAlignment="1">
      <alignment vertical="center"/>
    </xf>
    <xf numFmtId="0" fontId="3" fillId="0" borderId="10" xfId="0" applyFont="1" applyBorder="1"/>
    <xf numFmtId="0" fontId="2" fillId="0" borderId="1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" fontId="2" fillId="4" borderId="11" xfId="0" applyNumberFormat="1" applyFont="1" applyFill="1" applyBorder="1"/>
    <xf numFmtId="9" fontId="2" fillId="4" borderId="11" xfId="2" applyFont="1" applyFill="1" applyBorder="1"/>
    <xf numFmtId="9" fontId="2" fillId="4" borderId="11" xfId="2" applyNumberFormat="1" applyFont="1" applyFill="1" applyBorder="1"/>
    <xf numFmtId="165" fontId="2" fillId="4" borderId="11" xfId="0" applyNumberFormat="1" applyFont="1" applyFill="1" applyBorder="1"/>
    <xf numFmtId="0" fontId="2" fillId="4" borderId="11" xfId="0" applyFont="1" applyFill="1" applyBorder="1"/>
    <xf numFmtId="164" fontId="2" fillId="4" borderId="11" xfId="0" applyNumberFormat="1" applyFont="1" applyFill="1" applyBorder="1"/>
    <xf numFmtId="167" fontId="2" fillId="4" borderId="11" xfId="0" applyNumberFormat="1" applyFont="1" applyFill="1" applyBorder="1"/>
    <xf numFmtId="164" fontId="2" fillId="4" borderId="11" xfId="2" applyNumberFormat="1" applyFont="1" applyFill="1" applyBorder="1"/>
    <xf numFmtId="164" fontId="3" fillId="4" borderId="11" xfId="2" applyNumberFormat="1" applyFont="1" applyFill="1" applyBorder="1"/>
    <xf numFmtId="0" fontId="3" fillId="4" borderId="11" xfId="0" applyFont="1" applyFill="1" applyBorder="1"/>
    <xf numFmtId="164" fontId="6" fillId="4" borderId="11" xfId="2" applyNumberFormat="1" applyFont="1" applyFill="1" applyBorder="1" applyAlignment="1">
      <alignment horizontal="right" vertical="center" wrapText="1"/>
    </xf>
    <xf numFmtId="164" fontId="6" fillId="4" borderId="11" xfId="2" applyNumberFormat="1" applyFont="1" applyFill="1" applyBorder="1" applyAlignment="1">
      <alignment vertical="center" wrapText="1"/>
    </xf>
    <xf numFmtId="164" fontId="2" fillId="4" borderId="11" xfId="2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0" fontId="7" fillId="3" borderId="15" xfId="0" applyNumberFormat="1" applyFont="1" applyFill="1" applyBorder="1" applyAlignment="1">
      <alignment horizontal="center" vertical="center" wrapText="1"/>
    </xf>
    <xf numFmtId="168" fontId="7" fillId="3" borderId="6" xfId="1" applyNumberFormat="1" applyFont="1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/>
    <xf numFmtId="165" fontId="6" fillId="0" borderId="14" xfId="0" applyNumberFormat="1" applyFont="1" applyFill="1" applyBorder="1" applyAlignment="1">
      <alignment vertical="center" wrapText="1"/>
    </xf>
    <xf numFmtId="165" fontId="5" fillId="0" borderId="14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Fill="1" applyBorder="1" applyAlignment="1">
      <alignment horizontal="right" vertical="center"/>
    </xf>
    <xf numFmtId="4" fontId="5" fillId="0" borderId="14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/>
    <xf numFmtId="0" fontId="5" fillId="0" borderId="14" xfId="0" applyNumberFormat="1" applyFont="1" applyFill="1" applyBorder="1" applyAlignment="1">
      <alignment horizontal="right" vertical="center" wrapText="1"/>
    </xf>
    <xf numFmtId="165" fontId="5" fillId="0" borderId="14" xfId="0" applyNumberFormat="1" applyFont="1" applyFill="1" applyBorder="1" applyAlignment="1">
      <alignment horizontal="right" vertical="center"/>
    </xf>
    <xf numFmtId="165" fontId="6" fillId="0" borderId="14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wrapText="1"/>
    </xf>
    <xf numFmtId="165" fontId="6" fillId="0" borderId="6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3" fontId="7" fillId="3" borderId="16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/>
    <xf numFmtId="3" fontId="2" fillId="5" borderId="11" xfId="0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3" fontId="6" fillId="0" borderId="6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wrapText="1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3" fontId="0" fillId="3" borderId="11" xfId="0" applyNumberForma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165" fontId="0" fillId="5" borderId="11" xfId="0" applyNumberForma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/>
    <xf numFmtId="1" fontId="2" fillId="5" borderId="11" xfId="0" applyNumberFormat="1" applyFont="1" applyFill="1" applyBorder="1"/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cat>
            <c:strRef>
              <c:f>Headcount!$B$1:$G$1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6-Feb-12</c:v>
                </c:pt>
              </c:strCache>
            </c:strRef>
          </c:cat>
          <c:val>
            <c:numRef>
              <c:f>Headcount!$B$2:$G$2</c:f>
              <c:numCache>
                <c:formatCode>#,##0</c:formatCode>
                <c:ptCount val="6"/>
                <c:pt idx="0">
                  <c:v>6063</c:v>
                </c:pt>
                <c:pt idx="1">
                  <c:v>5939</c:v>
                </c:pt>
                <c:pt idx="2">
                  <c:v>5822</c:v>
                </c:pt>
                <c:pt idx="3" formatCode="_(* #,##0_);_(* \(#,##0\);_(* &quot;-&quot;??_);_(@_)">
                  <c:v>6339</c:v>
                </c:pt>
                <c:pt idx="4">
                  <c:v>6312</c:v>
                </c:pt>
                <c:pt idx="5" formatCode="General">
                  <c:v>6214</c:v>
                </c:pt>
              </c:numCache>
            </c:numRef>
          </c:val>
        </c:ser>
        <c:dLbls>
          <c:showVal val="1"/>
        </c:dLbls>
        <c:marker val="1"/>
        <c:axId val="77603584"/>
        <c:axId val="85943040"/>
      </c:lineChart>
      <c:catAx>
        <c:axId val="77603584"/>
        <c:scaling>
          <c:orientation val="minMax"/>
        </c:scaling>
        <c:axPos val="b"/>
        <c:numFmt formatCode="General" sourceLinked="1"/>
        <c:majorTickMark val="none"/>
        <c:tickLblPos val="nextTo"/>
        <c:crossAx val="85943040"/>
        <c:crosses val="autoZero"/>
        <c:auto val="1"/>
        <c:lblAlgn val="ctr"/>
        <c:lblOffset val="100"/>
      </c:catAx>
      <c:valAx>
        <c:axId val="8594304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760358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cat>
            <c:strRef>
              <c:f>'Credit Hours'!$B$1:$F$1</c:f>
              <c:strCache>
                <c:ptCount val="5"/>
                <c:pt idx="0">
                  <c:v>Spring 2008
Freeze</c:v>
                </c:pt>
                <c:pt idx="1">
                  <c:v>Spring 2009
Freeze
2-Feb-09</c:v>
                </c:pt>
                <c:pt idx="2">
                  <c:v>Spring 2010
Freeze
8-Feb-10</c:v>
                </c:pt>
                <c:pt idx="3">
                  <c:v>Spring 2011  Freeze      7-Feb-11</c:v>
                </c:pt>
                <c:pt idx="4">
                  <c:v>Spring 2012 Freeze     6-Feb-12</c:v>
                </c:pt>
              </c:strCache>
            </c:strRef>
          </c:cat>
          <c:val>
            <c:numRef>
              <c:f>'Credit Hours'!$B$2:$F$2</c:f>
              <c:numCache>
                <c:formatCode>#,##0.0</c:formatCode>
                <c:ptCount val="5"/>
                <c:pt idx="0">
                  <c:v>56906.5</c:v>
                </c:pt>
                <c:pt idx="1">
                  <c:v>57955</c:v>
                </c:pt>
                <c:pt idx="2">
                  <c:v>62464</c:v>
                </c:pt>
                <c:pt idx="3">
                  <c:v>61035.5</c:v>
                </c:pt>
                <c:pt idx="4">
                  <c:v>60558</c:v>
                </c:pt>
              </c:numCache>
            </c:numRef>
          </c:val>
        </c:ser>
        <c:dLbls>
          <c:showVal val="1"/>
        </c:dLbls>
        <c:marker val="1"/>
        <c:axId val="104689024"/>
        <c:axId val="104711296"/>
      </c:lineChart>
      <c:catAx>
        <c:axId val="104689024"/>
        <c:scaling>
          <c:orientation val="minMax"/>
        </c:scaling>
        <c:axPos val="b"/>
        <c:numFmt formatCode="General" sourceLinked="1"/>
        <c:majorTickMark val="none"/>
        <c:tickLblPos val="nextTo"/>
        <c:crossAx val="104711296"/>
        <c:crosses val="autoZero"/>
        <c:auto val="1"/>
        <c:lblAlgn val="ctr"/>
        <c:lblOffset val="100"/>
      </c:catAx>
      <c:valAx>
        <c:axId val="104711296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10468902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'Annual FTE'!$A$2</c:f>
              <c:strCache>
                <c:ptCount val="1"/>
                <c:pt idx="0">
                  <c:v>Annual FTE</c:v>
                </c:pt>
              </c:strCache>
            </c:strRef>
          </c:tx>
          <c:cat>
            <c:strRef>
              <c:f>'Annual FTE'!$B$1:$G$1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 Freeze      6-Feb-12</c:v>
                </c:pt>
              </c:strCache>
            </c:strRef>
          </c:cat>
          <c:val>
            <c:numRef>
              <c:f>'Annual FTE'!$B$2:$G$2</c:f>
              <c:numCache>
                <c:formatCode>#,##0.0</c:formatCode>
                <c:ptCount val="6"/>
                <c:pt idx="0" formatCode="#,##0.00">
                  <c:v>1920.2</c:v>
                </c:pt>
                <c:pt idx="1">
                  <c:v>1898.9</c:v>
                </c:pt>
                <c:pt idx="2">
                  <c:v>1931.8</c:v>
                </c:pt>
                <c:pt idx="3">
                  <c:v>2082.1</c:v>
                </c:pt>
                <c:pt idx="4">
                  <c:v>2034.5</c:v>
                </c:pt>
                <c:pt idx="5" formatCode="General">
                  <c:v>2018.6</c:v>
                </c:pt>
              </c:numCache>
            </c:numRef>
          </c:val>
        </c:ser>
        <c:dLbls>
          <c:showVal val="1"/>
        </c:dLbls>
        <c:marker val="1"/>
        <c:axId val="128348160"/>
        <c:axId val="128351232"/>
      </c:lineChart>
      <c:catAx>
        <c:axId val="128348160"/>
        <c:scaling>
          <c:orientation val="minMax"/>
        </c:scaling>
        <c:axPos val="b"/>
        <c:numFmt formatCode="General" sourceLinked="1"/>
        <c:majorTickMark val="none"/>
        <c:tickLblPos val="nextTo"/>
        <c:crossAx val="128351232"/>
        <c:crosses val="autoZero"/>
        <c:auto val="1"/>
        <c:lblAlgn val="ctr"/>
        <c:lblOffset val="100"/>
      </c:catAx>
      <c:valAx>
        <c:axId val="12835123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128348160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Student Type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'Student Type'!$B$2</c:f>
              <c:strCache>
                <c:ptCount val="1"/>
                <c:pt idx="0">
                  <c:v>Spring 2007 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Type'!$B$3:$B$8</c:f>
              <c:numCache>
                <c:formatCode>General</c:formatCode>
                <c:ptCount val="6"/>
                <c:pt idx="0">
                  <c:v>525</c:v>
                </c:pt>
                <c:pt idx="1">
                  <c:v>163</c:v>
                </c:pt>
                <c:pt idx="2">
                  <c:v>4183</c:v>
                </c:pt>
                <c:pt idx="3">
                  <c:v>568</c:v>
                </c:pt>
                <c:pt idx="4">
                  <c:v>624</c:v>
                </c:pt>
              </c:numCache>
            </c:numRef>
          </c:val>
        </c:ser>
        <c:ser>
          <c:idx val="1"/>
          <c:order val="1"/>
          <c:tx>
            <c:strRef>
              <c:f>'Student Type'!$C$2</c:f>
              <c:strCache>
                <c:ptCount val="1"/>
                <c:pt idx="0">
                  <c:v>Spring 2008
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Type'!$C$3:$C$8</c:f>
              <c:numCache>
                <c:formatCode>#,##0</c:formatCode>
                <c:ptCount val="6"/>
                <c:pt idx="0">
                  <c:v>539</c:v>
                </c:pt>
                <c:pt idx="1">
                  <c:v>194</c:v>
                </c:pt>
                <c:pt idx="2">
                  <c:v>4235</c:v>
                </c:pt>
                <c:pt idx="3">
                  <c:v>337</c:v>
                </c:pt>
                <c:pt idx="4">
                  <c:v>582</c:v>
                </c:pt>
              </c:numCache>
            </c:numRef>
          </c:val>
        </c:ser>
        <c:ser>
          <c:idx val="2"/>
          <c:order val="2"/>
          <c:tx>
            <c:strRef>
              <c:f>'Student Type'!$D$2</c:f>
              <c:strCache>
                <c:ptCount val="1"/>
                <c:pt idx="0">
                  <c:v>Spring 2009
Freeze
2-Feb-09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Type'!$D$3:$D$8</c:f>
              <c:numCache>
                <c:formatCode>#,##0</c:formatCode>
                <c:ptCount val="6"/>
                <c:pt idx="0">
                  <c:v>446</c:v>
                </c:pt>
                <c:pt idx="1">
                  <c:v>185</c:v>
                </c:pt>
                <c:pt idx="2">
                  <c:v>4299</c:v>
                </c:pt>
                <c:pt idx="3">
                  <c:v>334</c:v>
                </c:pt>
                <c:pt idx="4">
                  <c:v>558</c:v>
                </c:pt>
              </c:numCache>
            </c:numRef>
          </c:val>
        </c:ser>
        <c:ser>
          <c:idx val="3"/>
          <c:order val="3"/>
          <c:tx>
            <c:strRef>
              <c:f>'Student Type'!$E$2</c:f>
              <c:strCache>
                <c:ptCount val="1"/>
                <c:pt idx="0">
                  <c:v>Spring 2010
Freeze
8-Feb-10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Type'!$E$3:$E$8</c:f>
              <c:numCache>
                <c:formatCode>#,##0</c:formatCode>
                <c:ptCount val="6"/>
                <c:pt idx="0">
                  <c:v>560</c:v>
                </c:pt>
                <c:pt idx="1">
                  <c:v>223</c:v>
                </c:pt>
                <c:pt idx="2">
                  <c:v>4594</c:v>
                </c:pt>
                <c:pt idx="3">
                  <c:v>335</c:v>
                </c:pt>
                <c:pt idx="4">
                  <c:v>602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'Student Type'!$F$2</c:f>
              <c:strCache>
                <c:ptCount val="1"/>
                <c:pt idx="0">
                  <c:v>Spring 2011  Freeze         7-Feb-11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Type'!$F$3:$F$8</c:f>
              <c:numCache>
                <c:formatCode>General</c:formatCode>
                <c:ptCount val="6"/>
                <c:pt idx="0" formatCode="#,##0">
                  <c:v>511</c:v>
                </c:pt>
                <c:pt idx="1">
                  <c:v>267</c:v>
                </c:pt>
                <c:pt idx="2" formatCode="#,##0">
                  <c:v>4420</c:v>
                </c:pt>
                <c:pt idx="3" formatCode="0">
                  <c:v>513</c:v>
                </c:pt>
                <c:pt idx="4">
                  <c:v>565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'Student Type'!$G$2</c:f>
              <c:strCache>
                <c:ptCount val="1"/>
                <c:pt idx="0">
                  <c:v>Spring 2012  Freeze         6-Feb-12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Type'!$G$3:$G$8</c:f>
              <c:numCache>
                <c:formatCode>General</c:formatCode>
                <c:ptCount val="6"/>
                <c:pt idx="0" formatCode="#,##0">
                  <c:v>461</c:v>
                </c:pt>
                <c:pt idx="1">
                  <c:v>238</c:v>
                </c:pt>
                <c:pt idx="2" formatCode="#,##0">
                  <c:v>4382</c:v>
                </c:pt>
                <c:pt idx="3" formatCode="0">
                  <c:v>547</c:v>
                </c:pt>
                <c:pt idx="4">
                  <c:v>563</c:v>
                </c:pt>
                <c:pt idx="5">
                  <c:v>23</c:v>
                </c:pt>
              </c:numCache>
            </c:numRef>
          </c:val>
        </c:ser>
        <c:axId val="39209216"/>
        <c:axId val="39211008"/>
      </c:barChart>
      <c:catAx>
        <c:axId val="39209216"/>
        <c:scaling>
          <c:orientation val="minMax"/>
        </c:scaling>
        <c:axPos val="b"/>
        <c:numFmt formatCode="General" sourceLinked="1"/>
        <c:majorTickMark val="none"/>
        <c:tickLblPos val="nextTo"/>
        <c:crossAx val="39211008"/>
        <c:crosses val="autoZero"/>
        <c:auto val="1"/>
        <c:lblAlgn val="ctr"/>
        <c:lblOffset val="100"/>
      </c:catAx>
      <c:valAx>
        <c:axId val="392110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20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05686789151363"/>
          <c:y val="5.0879629629629629E-2"/>
          <c:w val="0.32936749709564994"/>
          <c:h val="0.9120137066200058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cat>
            <c:strRef>
              <c:f>'CCHS Headcount'!$B$1:$G$1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 Freeze      6-Feb-12</c:v>
                </c:pt>
              </c:strCache>
            </c:strRef>
          </c:cat>
          <c:val>
            <c:numRef>
              <c:f>'CCHS Headcount'!$B$2:$G$2</c:f>
              <c:numCache>
                <c:formatCode>#,##0</c:formatCode>
                <c:ptCount val="6"/>
                <c:pt idx="0" formatCode="General">
                  <c:v>624</c:v>
                </c:pt>
                <c:pt idx="1">
                  <c:v>582</c:v>
                </c:pt>
                <c:pt idx="2">
                  <c:v>558</c:v>
                </c:pt>
                <c:pt idx="3">
                  <c:v>602</c:v>
                </c:pt>
                <c:pt idx="4" formatCode="General">
                  <c:v>565</c:v>
                </c:pt>
                <c:pt idx="5">
                  <c:v>551</c:v>
                </c:pt>
              </c:numCache>
            </c:numRef>
          </c:val>
        </c:ser>
        <c:axId val="39218560"/>
        <c:axId val="39253120"/>
      </c:barChart>
      <c:catAx>
        <c:axId val="39218560"/>
        <c:scaling>
          <c:orientation val="minMax"/>
        </c:scaling>
        <c:axPos val="b"/>
        <c:numFmt formatCode="General" sourceLinked="1"/>
        <c:tickLblPos val="nextTo"/>
        <c:crossAx val="39253120"/>
        <c:crosses val="autoZero"/>
        <c:auto val="1"/>
        <c:lblAlgn val="ctr"/>
        <c:lblOffset val="100"/>
      </c:catAx>
      <c:valAx>
        <c:axId val="39253120"/>
        <c:scaling>
          <c:orientation val="minMax"/>
        </c:scaling>
        <c:axPos val="l"/>
        <c:majorGridlines/>
        <c:numFmt formatCode="General" sourceLinked="1"/>
        <c:tickLblPos val="nextTo"/>
        <c:crossAx val="392185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Gender: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Gender!$A$3</c:f>
              <c:strCache>
                <c:ptCount val="1"/>
                <c:pt idx="0">
                  <c:v>Total Males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</c:strCache>
            </c:strRef>
          </c:cat>
          <c:val>
            <c:numRef>
              <c:f>Gender!$B$3:$G$3</c:f>
              <c:numCache>
                <c:formatCode>#,##0</c:formatCode>
                <c:ptCount val="6"/>
                <c:pt idx="0">
                  <c:v>2350</c:v>
                </c:pt>
                <c:pt idx="1">
                  <c:v>2423</c:v>
                </c:pt>
                <c:pt idx="2">
                  <c:v>2359</c:v>
                </c:pt>
                <c:pt idx="3">
                  <c:v>2680</c:v>
                </c:pt>
                <c:pt idx="4">
                  <c:v>2662</c:v>
                </c:pt>
                <c:pt idx="5">
                  <c:v>2666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Total Females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</c:strCache>
            </c:strRef>
          </c:cat>
          <c:val>
            <c:numRef>
              <c:f>Gender!$B$4:$G$4</c:f>
              <c:numCache>
                <c:formatCode>#,##0</c:formatCode>
                <c:ptCount val="6"/>
                <c:pt idx="0">
                  <c:v>3702</c:v>
                </c:pt>
                <c:pt idx="1">
                  <c:v>3516</c:v>
                </c:pt>
                <c:pt idx="2">
                  <c:v>3463</c:v>
                </c:pt>
                <c:pt idx="3">
                  <c:v>3659</c:v>
                </c:pt>
                <c:pt idx="4">
                  <c:v>3650</c:v>
                </c:pt>
                <c:pt idx="5">
                  <c:v>3548</c:v>
                </c:pt>
              </c:numCache>
            </c:numRef>
          </c:val>
        </c:ser>
        <c:ser>
          <c:idx val="2"/>
          <c:order val="2"/>
          <c:tx>
            <c:strRef>
              <c:f>Gender!$A$5</c:f>
              <c:strCache>
                <c:ptCount val="1"/>
                <c:pt idx="0">
                  <c:v>Not Reported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</c:strCache>
            </c:strRef>
          </c:cat>
          <c:val>
            <c:numRef>
              <c:f>Gender!$B$5:$G$5</c:f>
              <c:numCache>
                <c:formatCode>#,##0</c:formatCode>
                <c:ptCount val="6"/>
                <c:pt idx="0" formatCode="General">
                  <c:v>11</c:v>
                </c:pt>
              </c:numCache>
            </c:numRef>
          </c:val>
        </c:ser>
        <c:axId val="87321216"/>
        <c:axId val="87323008"/>
      </c:barChart>
      <c:catAx>
        <c:axId val="87321216"/>
        <c:scaling>
          <c:orientation val="minMax"/>
        </c:scaling>
        <c:axPos val="b"/>
        <c:numFmt formatCode="General" sourceLinked="1"/>
        <c:majorTickMark val="none"/>
        <c:tickLblPos val="nextTo"/>
        <c:crossAx val="87323008"/>
        <c:crosses val="autoZero"/>
        <c:auto val="1"/>
        <c:lblAlgn val="ctr"/>
        <c:lblOffset val="100"/>
      </c:catAx>
      <c:valAx>
        <c:axId val="8732300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873212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161925</xdr:rowOff>
    </xdr:from>
    <xdr:to>
      <xdr:col>8</xdr:col>
      <xdr:colOff>219075</xdr:colOff>
      <xdr:row>18</xdr:row>
      <xdr:rowOff>47625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161925</xdr:rowOff>
    </xdr:from>
    <xdr:to>
      <xdr:col>8</xdr:col>
      <xdr:colOff>19050</xdr:colOff>
      <xdr:row>18</xdr:row>
      <xdr:rowOff>47625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114300</xdr:rowOff>
    </xdr:from>
    <xdr:to>
      <xdr:col>7</xdr:col>
      <xdr:colOff>504825</xdr:colOff>
      <xdr:row>18</xdr:row>
      <xdr:rowOff>0</xdr:rowOff>
    </xdr:to>
    <xdr:graphicFrame macro="">
      <xdr:nvGraphicFramePr>
        <xdr:cNvPr id="6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8</xdr:row>
      <xdr:rowOff>180975</xdr:rowOff>
    </xdr:from>
    <xdr:to>
      <xdr:col>8</xdr:col>
      <xdr:colOff>571500</xdr:colOff>
      <xdr:row>23</xdr:row>
      <xdr:rowOff>66675</xdr:rowOff>
    </xdr:to>
    <xdr:graphicFrame macro="">
      <xdr:nvGraphicFramePr>
        <xdr:cNvPr id="819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161925</xdr:rowOff>
    </xdr:from>
    <xdr:to>
      <xdr:col>7</xdr:col>
      <xdr:colOff>85725</xdr:colOff>
      <xdr:row>18</xdr:row>
      <xdr:rowOff>47625</xdr:rowOff>
    </xdr:to>
    <xdr:graphicFrame macro="">
      <xdr:nvGraphicFramePr>
        <xdr:cNvPr id="10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6</xdr:row>
      <xdr:rowOff>66675</xdr:rowOff>
    </xdr:from>
    <xdr:to>
      <xdr:col>8</xdr:col>
      <xdr:colOff>504825</xdr:colOff>
      <xdr:row>20</xdr:row>
      <xdr:rowOff>142875</xdr:rowOff>
    </xdr:to>
    <xdr:graphicFrame macro="">
      <xdr:nvGraphicFramePr>
        <xdr:cNvPr id="12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3"/>
  <sheetViews>
    <sheetView tabSelected="1" workbookViewId="0">
      <selection activeCell="F14" sqref="F14"/>
    </sheetView>
  </sheetViews>
  <sheetFormatPr defaultRowHeight="15"/>
  <cols>
    <col min="3" max="3" width="28.28515625" customWidth="1"/>
    <col min="4" max="4" width="14.28515625" customWidth="1"/>
    <col min="5" max="6" width="14.85546875" customWidth="1"/>
    <col min="7" max="7" width="13.85546875" customWidth="1"/>
  </cols>
  <sheetData>
    <row r="1" spans="1:7">
      <c r="A1" s="111" t="s">
        <v>97</v>
      </c>
      <c r="B1" s="112"/>
      <c r="C1" s="112"/>
      <c r="D1" s="112"/>
      <c r="E1" s="112"/>
      <c r="F1" s="112"/>
      <c r="G1" s="112"/>
    </row>
    <row r="2" spans="1:7">
      <c r="A2" s="112"/>
      <c r="B2" s="112"/>
      <c r="C2" s="112"/>
      <c r="D2" s="112"/>
      <c r="E2" s="112"/>
      <c r="F2" s="112"/>
      <c r="G2" s="112"/>
    </row>
    <row r="3" spans="1:7">
      <c r="A3" s="104"/>
      <c r="B3" s="105"/>
      <c r="C3" s="105"/>
      <c r="D3" s="106" t="s">
        <v>98</v>
      </c>
      <c r="E3" s="107" t="s">
        <v>0</v>
      </c>
      <c r="F3" s="109" t="s">
        <v>72</v>
      </c>
      <c r="G3" s="110" t="s">
        <v>99</v>
      </c>
    </row>
    <row r="4" spans="1:7">
      <c r="A4" s="104"/>
      <c r="B4" s="105"/>
      <c r="C4" s="105"/>
      <c r="D4" s="106"/>
      <c r="E4" s="108"/>
      <c r="F4" s="109"/>
      <c r="G4" s="110"/>
    </row>
    <row r="5" spans="1:7">
      <c r="A5" s="102" t="s">
        <v>1</v>
      </c>
      <c r="B5" s="103"/>
      <c r="C5" s="103"/>
      <c r="D5" s="1">
        <f>+D6+D7</f>
        <v>6214</v>
      </c>
      <c r="E5" s="28"/>
      <c r="F5" s="85">
        <v>6312</v>
      </c>
      <c r="G5" s="36">
        <f>(D5-F5)/F5</f>
        <v>-1.5525982256020279E-2</v>
      </c>
    </row>
    <row r="6" spans="1:7">
      <c r="A6" s="2"/>
      <c r="B6" s="3"/>
      <c r="C6" s="4" t="s">
        <v>2</v>
      </c>
      <c r="D6" s="1">
        <v>3081</v>
      </c>
      <c r="E6" s="35">
        <f>D6/D5</f>
        <v>0.49581589958158995</v>
      </c>
      <c r="F6" s="85">
        <v>3184</v>
      </c>
      <c r="G6" s="36">
        <f t="shared" ref="G6:G17" si="0">(D6-F6)/F6</f>
        <v>-3.234924623115578E-2</v>
      </c>
    </row>
    <row r="7" spans="1:7">
      <c r="A7" s="2"/>
      <c r="B7" s="3"/>
      <c r="C7" s="4" t="s">
        <v>3</v>
      </c>
      <c r="D7" s="1">
        <f>D8+D9+D10</f>
        <v>3133</v>
      </c>
      <c r="E7" s="35">
        <f>D7/D5</f>
        <v>0.50418410041841</v>
      </c>
      <c r="F7" s="85">
        <f>F8+F9+F10</f>
        <v>3128</v>
      </c>
      <c r="G7" s="36">
        <f t="shared" si="0"/>
        <v>1.59846547314578E-3</v>
      </c>
    </row>
    <row r="8" spans="1:7">
      <c r="A8" s="2"/>
      <c r="B8" s="3"/>
      <c r="C8" s="5" t="s">
        <v>4</v>
      </c>
      <c r="D8" s="6">
        <v>950</v>
      </c>
      <c r="E8" s="35">
        <f>D8/D5</f>
        <v>0.15288059221113615</v>
      </c>
      <c r="F8" s="86">
        <v>893</v>
      </c>
      <c r="G8" s="36">
        <f t="shared" si="0"/>
        <v>6.3829787234042548E-2</v>
      </c>
    </row>
    <row r="9" spans="1:7">
      <c r="A9" s="2"/>
      <c r="B9" s="3"/>
      <c r="C9" s="5" t="s">
        <v>5</v>
      </c>
      <c r="D9" s="1">
        <v>1139</v>
      </c>
      <c r="E9" s="35">
        <f>D9/D5</f>
        <v>0.18329578371419375</v>
      </c>
      <c r="F9" s="85">
        <v>1038</v>
      </c>
      <c r="G9" s="36">
        <f t="shared" si="0"/>
        <v>9.7302504816955682E-2</v>
      </c>
    </row>
    <row r="10" spans="1:7">
      <c r="A10" s="2"/>
      <c r="B10" s="3"/>
      <c r="C10" s="5" t="s">
        <v>6</v>
      </c>
      <c r="D10" s="1">
        <v>1044</v>
      </c>
      <c r="E10" s="35">
        <f>D10/D5</f>
        <v>0.16800772449308013</v>
      </c>
      <c r="F10" s="85">
        <v>1197</v>
      </c>
      <c r="G10" s="36">
        <f t="shared" si="0"/>
        <v>-0.12781954887218044</v>
      </c>
    </row>
    <row r="11" spans="1:7">
      <c r="A11" s="2"/>
      <c r="B11" s="3"/>
      <c r="C11" s="4"/>
      <c r="D11" s="7"/>
      <c r="E11" s="31"/>
      <c r="F11" s="87"/>
      <c r="G11" s="36"/>
    </row>
    <row r="12" spans="1:7">
      <c r="A12" s="8" t="s">
        <v>7</v>
      </c>
      <c r="B12" s="3"/>
      <c r="C12" s="9"/>
      <c r="D12" s="7">
        <v>60558</v>
      </c>
      <c r="E12" s="31"/>
      <c r="F12" s="87">
        <v>61035.5</v>
      </c>
      <c r="G12" s="36">
        <f t="shared" si="0"/>
        <v>-7.8233159390846303E-3</v>
      </c>
    </row>
    <row r="13" spans="1:7">
      <c r="A13" s="8" t="s">
        <v>8</v>
      </c>
      <c r="B13" s="3"/>
      <c r="C13" s="9"/>
      <c r="D13" s="7">
        <v>2018.6</v>
      </c>
      <c r="E13" s="31"/>
      <c r="F13" s="87">
        <v>2034.5</v>
      </c>
      <c r="G13" s="36">
        <f t="shared" si="0"/>
        <v>-7.8151880068813417E-3</v>
      </c>
    </row>
    <row r="14" spans="1:7">
      <c r="A14" s="8"/>
      <c r="B14" s="3"/>
      <c r="C14" s="4" t="s">
        <v>73</v>
      </c>
      <c r="D14" s="7">
        <v>40717.5</v>
      </c>
      <c r="E14" s="31"/>
      <c r="F14" s="87">
        <v>41925.5</v>
      </c>
      <c r="G14" s="36">
        <f t="shared" si="0"/>
        <v>-2.8813013559766728E-2</v>
      </c>
    </row>
    <row r="15" spans="1:7">
      <c r="A15" s="8"/>
      <c r="B15" s="3"/>
      <c r="C15" s="4" t="s">
        <v>75</v>
      </c>
      <c r="D15" s="7">
        <v>13.22</v>
      </c>
      <c r="E15" s="31"/>
      <c r="F15" s="87">
        <v>13.2</v>
      </c>
      <c r="G15" s="36">
        <f t="shared" si="0"/>
        <v>1.5151515151516175E-3</v>
      </c>
    </row>
    <row r="16" spans="1:7">
      <c r="A16" s="8"/>
      <c r="B16" s="3"/>
      <c r="C16" s="4" t="s">
        <v>74</v>
      </c>
      <c r="D16" s="7">
        <v>19840.5</v>
      </c>
      <c r="E16" s="31"/>
      <c r="F16" s="87">
        <v>19110</v>
      </c>
      <c r="G16" s="36">
        <f t="shared" si="0"/>
        <v>3.8226059654631085E-2</v>
      </c>
    </row>
    <row r="17" spans="1:7">
      <c r="A17" s="8"/>
      <c r="B17" s="3"/>
      <c r="C17" s="4" t="s">
        <v>76</v>
      </c>
      <c r="D17" s="7">
        <v>6.33</v>
      </c>
      <c r="E17" s="31"/>
      <c r="F17" s="87">
        <v>6.1</v>
      </c>
      <c r="G17" s="36">
        <f t="shared" si="0"/>
        <v>3.7704918032786958E-2</v>
      </c>
    </row>
    <row r="18" spans="1:7">
      <c r="A18" s="8"/>
      <c r="B18" s="3"/>
      <c r="C18" s="9"/>
      <c r="D18" s="7"/>
      <c r="E18" s="31"/>
      <c r="F18" s="87"/>
      <c r="G18" s="36"/>
    </row>
    <row r="19" spans="1:7">
      <c r="A19" s="8" t="s">
        <v>100</v>
      </c>
      <c r="B19" s="3"/>
      <c r="C19" s="3"/>
      <c r="D19" s="10"/>
      <c r="E19" s="32"/>
      <c r="F19" s="88"/>
      <c r="G19" s="37"/>
    </row>
    <row r="20" spans="1:7">
      <c r="A20" s="2"/>
      <c r="B20" s="9" t="s">
        <v>9</v>
      </c>
      <c r="C20" s="3"/>
      <c r="D20" s="10"/>
      <c r="E20" s="32"/>
      <c r="F20" s="88"/>
      <c r="G20" s="37"/>
    </row>
    <row r="21" spans="1:7">
      <c r="A21" s="2"/>
      <c r="B21" s="3"/>
      <c r="C21" s="4" t="s">
        <v>10</v>
      </c>
      <c r="D21" s="1">
        <v>1508</v>
      </c>
      <c r="E21" s="28"/>
      <c r="F21" s="85">
        <v>1375</v>
      </c>
      <c r="G21" s="36">
        <f>(D21-F21)/F21</f>
        <v>9.6727272727272731E-2</v>
      </c>
    </row>
    <row r="22" spans="1:7">
      <c r="A22" s="2"/>
      <c r="B22" s="3"/>
      <c r="C22" s="4" t="s">
        <v>11</v>
      </c>
      <c r="D22" s="1">
        <v>11893</v>
      </c>
      <c r="E22" s="29">
        <f>D22/D12</f>
        <v>0.19639023745830445</v>
      </c>
      <c r="F22" s="85">
        <v>10452</v>
      </c>
      <c r="G22" s="36">
        <f>(D22-F22)/F22</f>
        <v>0.13786835055491772</v>
      </c>
    </row>
    <row r="23" spans="1:7">
      <c r="A23" s="2"/>
      <c r="B23" s="3"/>
      <c r="C23" s="4" t="s">
        <v>8</v>
      </c>
      <c r="D23" s="11">
        <v>396.43</v>
      </c>
      <c r="E23" s="29"/>
      <c r="F23" s="89">
        <v>348.4</v>
      </c>
      <c r="G23" s="36">
        <f>(D23-F23)/F23</f>
        <v>0.13785878300803683</v>
      </c>
    </row>
    <row r="24" spans="1:7">
      <c r="A24" s="2"/>
      <c r="B24" s="12" t="s">
        <v>12</v>
      </c>
      <c r="C24" s="3"/>
      <c r="D24" s="10"/>
      <c r="E24" s="29"/>
      <c r="F24" s="88"/>
      <c r="G24" s="36"/>
    </row>
    <row r="25" spans="1:7">
      <c r="A25" s="2"/>
      <c r="B25" s="3"/>
      <c r="C25" s="4" t="s">
        <v>13</v>
      </c>
      <c r="D25" s="1">
        <v>551</v>
      </c>
      <c r="E25" s="29"/>
      <c r="F25" s="85">
        <v>556</v>
      </c>
      <c r="G25" s="36">
        <f>(D25-F25)/F25</f>
        <v>-8.9928057553956831E-3</v>
      </c>
    </row>
    <row r="26" spans="1:7">
      <c r="A26" s="2"/>
      <c r="B26" s="3"/>
      <c r="C26" s="4" t="s">
        <v>14</v>
      </c>
      <c r="D26" s="7">
        <v>2624</v>
      </c>
      <c r="E26" s="29">
        <f>D26/D12</f>
        <v>4.3330360976254166E-2</v>
      </c>
      <c r="F26" s="87">
        <v>2632</v>
      </c>
      <c r="G26" s="36">
        <f>(D26-F26)/F26</f>
        <v>-3.0395136778115501E-3</v>
      </c>
    </row>
    <row r="27" spans="1:7">
      <c r="A27" s="2"/>
      <c r="B27" s="3"/>
      <c r="C27" s="4" t="s">
        <v>8</v>
      </c>
      <c r="D27" s="11">
        <v>87.47</v>
      </c>
      <c r="E27" s="29"/>
      <c r="F27" s="89">
        <v>87.7</v>
      </c>
      <c r="G27" s="36">
        <f>(D27-F27)/F27</f>
        <v>-2.6225769669327706E-3</v>
      </c>
    </row>
    <row r="28" spans="1:7">
      <c r="A28" s="2"/>
      <c r="B28" s="12" t="s">
        <v>101</v>
      </c>
      <c r="C28" s="3"/>
      <c r="D28" s="10"/>
      <c r="E28" s="29"/>
      <c r="F28" s="88"/>
      <c r="G28" s="36"/>
    </row>
    <row r="29" spans="1:7">
      <c r="A29" s="2"/>
      <c r="B29" s="3"/>
      <c r="C29" s="4" t="s">
        <v>15</v>
      </c>
      <c r="D29" s="6">
        <v>483</v>
      </c>
      <c r="E29" s="32"/>
      <c r="F29" s="86">
        <v>391</v>
      </c>
      <c r="G29" s="36">
        <f>(D29-F29)/F29</f>
        <v>0.23529411764705882</v>
      </c>
    </row>
    <row r="30" spans="1:7">
      <c r="A30" s="2"/>
      <c r="B30" s="3"/>
      <c r="C30" s="4" t="s">
        <v>14</v>
      </c>
      <c r="D30" s="11">
        <v>1602.5</v>
      </c>
      <c r="E30" s="29">
        <f>D30/D12</f>
        <v>2.6462234551999735E-2</v>
      </c>
      <c r="F30" s="89">
        <v>1309.5</v>
      </c>
      <c r="G30" s="36">
        <f>(D30-F30)/F30</f>
        <v>0.22374952271859488</v>
      </c>
    </row>
    <row r="31" spans="1:7">
      <c r="A31" s="2"/>
      <c r="B31" s="3"/>
      <c r="C31" s="4" t="s">
        <v>8</v>
      </c>
      <c r="D31" s="11">
        <v>53.42</v>
      </c>
      <c r="E31" s="32"/>
      <c r="F31" s="89">
        <v>43.7</v>
      </c>
      <c r="G31" s="36">
        <f>(D31-F31)/F31</f>
        <v>0.22242562929061782</v>
      </c>
    </row>
    <row r="32" spans="1:7">
      <c r="A32" s="2"/>
      <c r="B32" s="12" t="s">
        <v>77</v>
      </c>
      <c r="C32" s="3"/>
      <c r="D32" s="10"/>
      <c r="E32" s="32"/>
      <c r="F32" s="88"/>
      <c r="G32" s="36"/>
    </row>
    <row r="33" spans="1:7">
      <c r="A33" s="2"/>
      <c r="B33" s="3"/>
      <c r="C33" s="4" t="s">
        <v>15</v>
      </c>
      <c r="D33" s="6">
        <v>26</v>
      </c>
      <c r="E33" s="32"/>
      <c r="F33" s="86">
        <v>45</v>
      </c>
      <c r="G33" s="36">
        <f>(D33-F33)/F33</f>
        <v>-0.42222222222222222</v>
      </c>
    </row>
    <row r="34" spans="1:7">
      <c r="A34" s="2"/>
      <c r="B34" s="3"/>
      <c r="C34" s="4" t="s">
        <v>14</v>
      </c>
      <c r="D34" s="11">
        <v>78</v>
      </c>
      <c r="E34" s="33">
        <f>D34/D12</f>
        <v>1.2880214009709701E-3</v>
      </c>
      <c r="F34" s="89">
        <v>135</v>
      </c>
      <c r="G34" s="36">
        <f>(D34-F34)/F34</f>
        <v>-0.42222222222222222</v>
      </c>
    </row>
    <row r="35" spans="1:7">
      <c r="A35" s="2"/>
      <c r="B35" s="3"/>
      <c r="C35" s="4" t="s">
        <v>8</v>
      </c>
      <c r="D35" s="11">
        <v>2.6</v>
      </c>
      <c r="E35" s="30"/>
      <c r="F35" s="89">
        <v>4.5</v>
      </c>
      <c r="G35" s="36">
        <f>(D35-F35)/F35</f>
        <v>-0.42222222222222222</v>
      </c>
    </row>
    <row r="36" spans="1:7">
      <c r="A36" s="2"/>
      <c r="B36" s="12" t="s">
        <v>78</v>
      </c>
      <c r="C36" s="3"/>
      <c r="D36" s="10"/>
      <c r="E36" s="32"/>
      <c r="F36" s="88"/>
      <c r="G36" s="36"/>
    </row>
    <row r="37" spans="1:7">
      <c r="A37" s="2"/>
      <c r="B37" s="3"/>
      <c r="C37" s="4" t="s">
        <v>15</v>
      </c>
      <c r="D37" s="10">
        <v>13</v>
      </c>
      <c r="E37" s="32"/>
      <c r="F37" s="88">
        <v>33</v>
      </c>
      <c r="G37" s="36">
        <f>(D37-F37)/F37</f>
        <v>-0.60606060606060608</v>
      </c>
    </row>
    <row r="38" spans="1:7">
      <c r="A38" s="2"/>
      <c r="B38" s="3"/>
      <c r="C38" s="4" t="s">
        <v>14</v>
      </c>
      <c r="D38" s="10">
        <v>39</v>
      </c>
      <c r="E38" s="33">
        <f>D38/D12</f>
        <v>6.4401070048548503E-4</v>
      </c>
      <c r="F38" s="88">
        <v>60</v>
      </c>
      <c r="G38" s="36">
        <f>(D38-F38)/F38</f>
        <v>-0.35</v>
      </c>
    </row>
    <row r="39" spans="1:7">
      <c r="A39" s="2"/>
      <c r="B39" s="3"/>
      <c r="C39" s="4" t="s">
        <v>8</v>
      </c>
      <c r="D39" s="10">
        <v>1.3</v>
      </c>
      <c r="E39" s="34"/>
      <c r="F39" s="88">
        <v>2</v>
      </c>
      <c r="G39" s="36">
        <f>(D39-F39)/F39</f>
        <v>-0.35</v>
      </c>
    </row>
    <row r="40" spans="1:7">
      <c r="A40" s="2"/>
      <c r="B40" s="12" t="s">
        <v>79</v>
      </c>
      <c r="C40" s="3"/>
      <c r="D40" s="10"/>
      <c r="E40" s="32"/>
      <c r="F40" s="88"/>
      <c r="G40" s="36"/>
    </row>
    <row r="41" spans="1:7">
      <c r="A41" s="2"/>
      <c r="B41" s="3"/>
      <c r="C41" s="4" t="s">
        <v>10</v>
      </c>
      <c r="D41" s="10">
        <v>31</v>
      </c>
      <c r="E41" s="32"/>
      <c r="F41" s="88">
        <v>29</v>
      </c>
      <c r="G41" s="36">
        <f>(D41-F41)/F41</f>
        <v>6.8965517241379309E-2</v>
      </c>
    </row>
    <row r="42" spans="1:7">
      <c r="A42" s="2"/>
      <c r="B42" s="3"/>
      <c r="C42" s="4" t="s">
        <v>14</v>
      </c>
      <c r="D42" s="10">
        <v>96</v>
      </c>
      <c r="E42" s="35">
        <f>D42/D12</f>
        <v>1.5852571088873476E-3</v>
      </c>
      <c r="F42" s="88">
        <v>93</v>
      </c>
      <c r="G42" s="36">
        <f>(D42-F42)/F42</f>
        <v>3.2258064516129031E-2</v>
      </c>
    </row>
    <row r="43" spans="1:7">
      <c r="A43" s="2"/>
      <c r="B43" s="3"/>
      <c r="C43" s="4" t="s">
        <v>8</v>
      </c>
      <c r="D43" s="10">
        <v>3.2</v>
      </c>
      <c r="E43" s="32"/>
      <c r="F43" s="88">
        <v>3.1</v>
      </c>
      <c r="G43" s="36">
        <f>(D43-F43)/F43</f>
        <v>3.2258064516129059E-2</v>
      </c>
    </row>
    <row r="44" spans="1:7">
      <c r="A44" s="2"/>
      <c r="B44" s="3"/>
      <c r="C44" s="4"/>
      <c r="D44" s="1"/>
      <c r="E44" s="28"/>
      <c r="F44" s="85"/>
      <c r="G44" s="36"/>
    </row>
    <row r="45" spans="1:7">
      <c r="A45" s="8" t="s">
        <v>80</v>
      </c>
      <c r="B45" s="3"/>
      <c r="C45" s="3"/>
      <c r="D45" s="10"/>
      <c r="E45" s="32"/>
      <c r="F45" s="88"/>
      <c r="G45" s="36"/>
    </row>
    <row r="46" spans="1:7">
      <c r="A46" s="2"/>
      <c r="B46" s="3"/>
      <c r="C46" s="4" t="s">
        <v>16</v>
      </c>
      <c r="D46" s="1">
        <v>461</v>
      </c>
      <c r="E46" s="35">
        <f>D46/D5</f>
        <v>7.4187318957193438E-2</v>
      </c>
      <c r="F46" s="85">
        <v>511</v>
      </c>
      <c r="G46" s="36">
        <f t="shared" ref="G46:G57" si="1">(D46-F46)/F46</f>
        <v>-9.7847358121330719E-2</v>
      </c>
    </row>
    <row r="47" spans="1:7">
      <c r="A47" s="2"/>
      <c r="B47" s="3"/>
      <c r="C47" s="4" t="s">
        <v>17</v>
      </c>
      <c r="D47" s="10">
        <v>238</v>
      </c>
      <c r="E47" s="35">
        <f>D47/D5</f>
        <v>3.8300611522368848E-2</v>
      </c>
      <c r="F47" s="88">
        <v>267</v>
      </c>
      <c r="G47" s="36">
        <f t="shared" si="1"/>
        <v>-0.10861423220973783</v>
      </c>
    </row>
    <row r="48" spans="1:7">
      <c r="A48" s="2"/>
      <c r="B48" s="3"/>
      <c r="C48" s="4" t="s">
        <v>18</v>
      </c>
      <c r="D48" s="1">
        <v>4382</v>
      </c>
      <c r="E48" s="35">
        <f>D48/D5</f>
        <v>0.70518184744126167</v>
      </c>
      <c r="F48" s="85">
        <v>4420</v>
      </c>
      <c r="G48" s="36">
        <f t="shared" si="1"/>
        <v>-8.5972850678733038E-3</v>
      </c>
    </row>
    <row r="49" spans="1:7">
      <c r="A49" s="2"/>
      <c r="B49" s="3"/>
      <c r="C49" s="4" t="s">
        <v>19</v>
      </c>
      <c r="D49" s="6">
        <v>547</v>
      </c>
      <c r="E49" s="35">
        <f>D49/D5</f>
        <v>8.8027035725780495E-2</v>
      </c>
      <c r="F49" s="86">
        <v>513</v>
      </c>
      <c r="G49" s="36">
        <f t="shared" si="1"/>
        <v>6.6276803118908378E-2</v>
      </c>
    </row>
    <row r="50" spans="1:7">
      <c r="A50" s="2"/>
      <c r="B50" s="3"/>
      <c r="C50" s="4" t="s">
        <v>20</v>
      </c>
      <c r="D50" s="10">
        <v>563</v>
      </c>
      <c r="E50" s="35">
        <f>D50/D5</f>
        <v>9.0601866752494362E-2</v>
      </c>
      <c r="F50" s="88">
        <v>565</v>
      </c>
      <c r="G50" s="36">
        <f t="shared" si="1"/>
        <v>-3.5398230088495575E-3</v>
      </c>
    </row>
    <row r="51" spans="1:7">
      <c r="A51" s="2"/>
      <c r="B51" s="3"/>
      <c r="C51" s="4" t="s">
        <v>21</v>
      </c>
      <c r="D51" s="10">
        <v>23</v>
      </c>
      <c r="E51" s="35">
        <f>D51/D5</f>
        <v>3.701319600901191E-3</v>
      </c>
      <c r="F51" s="88">
        <v>36</v>
      </c>
      <c r="G51" s="36">
        <f t="shared" si="1"/>
        <v>-0.3611111111111111</v>
      </c>
    </row>
    <row r="52" spans="1:7">
      <c r="A52" s="8" t="s">
        <v>81</v>
      </c>
      <c r="B52" s="3"/>
      <c r="C52" s="4"/>
      <c r="D52" s="10"/>
      <c r="E52" s="35"/>
      <c r="F52" s="88"/>
      <c r="G52" s="36"/>
    </row>
    <row r="53" spans="1:7">
      <c r="A53" s="2"/>
      <c r="B53" s="3"/>
      <c r="C53" s="4" t="s">
        <v>16</v>
      </c>
      <c r="D53" s="7">
        <v>4570</v>
      </c>
      <c r="E53" s="35">
        <f>D53/D12</f>
        <v>7.5464843620991442E-2</v>
      </c>
      <c r="F53" s="87">
        <v>4654.5</v>
      </c>
      <c r="G53" s="36">
        <f t="shared" si="1"/>
        <v>-1.8154474164786764E-2</v>
      </c>
    </row>
    <row r="54" spans="1:7">
      <c r="A54" s="2"/>
      <c r="B54" s="3"/>
      <c r="C54" s="4" t="s">
        <v>82</v>
      </c>
      <c r="D54" s="7">
        <v>2351.5</v>
      </c>
      <c r="E54" s="35">
        <f>D54/D12</f>
        <v>3.8830542620297899E-2</v>
      </c>
      <c r="F54" s="87">
        <v>2750</v>
      </c>
      <c r="G54" s="36">
        <f t="shared" si="1"/>
        <v>-0.1449090909090909</v>
      </c>
    </row>
    <row r="55" spans="1:7">
      <c r="A55" s="2"/>
      <c r="B55" s="3"/>
      <c r="C55" s="4" t="s">
        <v>83</v>
      </c>
      <c r="D55" s="7">
        <v>46455.5</v>
      </c>
      <c r="E55" s="35">
        <f>D55/D12</f>
        <v>0.76712407939496019</v>
      </c>
      <c r="F55" s="87">
        <v>46809</v>
      </c>
      <c r="G55" s="36">
        <f t="shared" si="1"/>
        <v>-7.5519665021683861E-3</v>
      </c>
    </row>
    <row r="56" spans="1:7">
      <c r="A56" s="2"/>
      <c r="B56" s="3"/>
      <c r="C56" s="4" t="s">
        <v>84</v>
      </c>
      <c r="D56" s="7">
        <v>4355</v>
      </c>
      <c r="E56" s="35">
        <f>D56/D12</f>
        <v>7.1914528220879154E-2</v>
      </c>
      <c r="F56" s="87">
        <v>3994</v>
      </c>
      <c r="G56" s="36">
        <f t="shared" si="1"/>
        <v>9.0385578367551331E-2</v>
      </c>
    </row>
    <row r="57" spans="1:7">
      <c r="A57" s="2"/>
      <c r="B57" s="3"/>
      <c r="C57" s="4" t="s">
        <v>85</v>
      </c>
      <c r="D57" s="7">
        <v>2742</v>
      </c>
      <c r="E57" s="35">
        <f>D57/D12</f>
        <v>4.527890617259487E-2</v>
      </c>
      <c r="F57" s="87">
        <v>2717.5</v>
      </c>
      <c r="G57" s="36">
        <f t="shared" si="1"/>
        <v>9.0156393744250229E-3</v>
      </c>
    </row>
    <row r="58" spans="1:7">
      <c r="A58" s="2"/>
      <c r="B58" s="3"/>
      <c r="C58" s="4" t="s">
        <v>21</v>
      </c>
      <c r="D58" s="7">
        <v>84</v>
      </c>
      <c r="E58" s="35">
        <f>D58/D12</f>
        <v>1.3870999702764292E-3</v>
      </c>
      <c r="F58" s="88"/>
      <c r="G58" s="36">
        <v>0</v>
      </c>
    </row>
    <row r="59" spans="1:7">
      <c r="A59" s="104"/>
      <c r="B59" s="105"/>
      <c r="C59" s="105"/>
      <c r="D59" s="106" t="str">
        <f>+D3</f>
        <v>Spring 2012
6-FEB-2012</v>
      </c>
      <c r="E59" s="107" t="str">
        <f>+E3</f>
        <v>% of Total</v>
      </c>
      <c r="F59" s="109" t="str">
        <f>+F3</f>
        <v>Spring 2011
7-FEB-2011</v>
      </c>
      <c r="G59" s="110" t="str">
        <f>+G3</f>
        <v>% Change
2011-2012</v>
      </c>
    </row>
    <row r="60" spans="1:7">
      <c r="A60" s="104"/>
      <c r="B60" s="105"/>
      <c r="C60" s="105"/>
      <c r="D60" s="106"/>
      <c r="E60" s="108"/>
      <c r="F60" s="109"/>
      <c r="G60" s="110"/>
    </row>
    <row r="61" spans="1:7">
      <c r="A61" s="8" t="s">
        <v>22</v>
      </c>
      <c r="B61" s="3"/>
      <c r="C61" s="3"/>
      <c r="D61" s="10"/>
      <c r="E61" s="32"/>
      <c r="F61" s="88"/>
      <c r="G61" s="36"/>
    </row>
    <row r="62" spans="1:7">
      <c r="A62" s="2"/>
      <c r="B62" s="3"/>
      <c r="C62" s="4" t="s">
        <v>23</v>
      </c>
      <c r="D62" s="13">
        <v>5415</v>
      </c>
      <c r="E62" s="38">
        <f>D62/D5</f>
        <v>0.87141937560347604</v>
      </c>
      <c r="F62" s="90">
        <v>5449</v>
      </c>
      <c r="G62" s="36">
        <f>(D62-F62)/F62</f>
        <v>-6.239677004955038E-3</v>
      </c>
    </row>
    <row r="63" spans="1:7">
      <c r="A63" s="2"/>
      <c r="B63" s="3"/>
      <c r="C63" s="4" t="s">
        <v>24</v>
      </c>
      <c r="D63" s="14">
        <v>799</v>
      </c>
      <c r="E63" s="39">
        <f>D63/D5</f>
        <v>0.12858062439652398</v>
      </c>
      <c r="F63" s="91">
        <v>863</v>
      </c>
      <c r="G63" s="36">
        <f>(D63-F63)/F63</f>
        <v>-7.4159907300115874E-2</v>
      </c>
    </row>
    <row r="64" spans="1:7">
      <c r="A64" s="2"/>
      <c r="B64" s="3"/>
      <c r="C64" s="9"/>
      <c r="D64" s="1"/>
      <c r="E64" s="28"/>
      <c r="F64" s="85"/>
      <c r="G64" s="36"/>
    </row>
    <row r="65" spans="1:7">
      <c r="A65" s="8" t="s">
        <v>25</v>
      </c>
      <c r="B65" s="3"/>
      <c r="C65" s="3"/>
      <c r="D65" s="10"/>
      <c r="E65" s="32"/>
      <c r="F65" s="88"/>
      <c r="G65" s="36"/>
    </row>
    <row r="66" spans="1:7">
      <c r="A66" s="8"/>
      <c r="B66" s="9" t="s">
        <v>26</v>
      </c>
      <c r="C66" s="9"/>
      <c r="D66" s="15">
        <v>1276</v>
      </c>
      <c r="E66" s="35">
        <f>D66/D5</f>
        <v>0.20534277438043128</v>
      </c>
      <c r="F66" s="92">
        <v>1223</v>
      </c>
      <c r="G66" s="36"/>
    </row>
    <row r="67" spans="1:7">
      <c r="A67" s="2"/>
      <c r="B67" s="9" t="s">
        <v>33</v>
      </c>
      <c r="C67" s="9"/>
      <c r="D67" s="15">
        <v>4938</v>
      </c>
      <c r="E67" s="35">
        <f>D67/D5</f>
        <v>0.79465722561956875</v>
      </c>
      <c r="F67" s="92">
        <v>5089</v>
      </c>
      <c r="G67" s="36"/>
    </row>
    <row r="68" spans="1:7">
      <c r="A68" s="2"/>
      <c r="B68" s="3"/>
      <c r="C68" s="4" t="s">
        <v>27</v>
      </c>
      <c r="D68" s="10">
        <v>17</v>
      </c>
      <c r="E68" s="32"/>
      <c r="F68" s="88">
        <v>23</v>
      </c>
      <c r="G68" s="36"/>
    </row>
    <row r="69" spans="1:7">
      <c r="A69" s="2"/>
      <c r="B69" s="3"/>
      <c r="C69" s="4" t="s">
        <v>28</v>
      </c>
      <c r="D69" s="10">
        <v>147</v>
      </c>
      <c r="E69" s="32"/>
      <c r="F69" s="88">
        <v>153</v>
      </c>
      <c r="G69" s="36"/>
    </row>
    <row r="70" spans="1:7">
      <c r="A70" s="2"/>
      <c r="B70" s="3"/>
      <c r="C70" s="4" t="s">
        <v>29</v>
      </c>
      <c r="D70" s="10">
        <v>722</v>
      </c>
      <c r="E70" s="32"/>
      <c r="F70" s="88">
        <v>768</v>
      </c>
      <c r="G70" s="36"/>
    </row>
    <row r="71" spans="1:7">
      <c r="A71" s="2"/>
      <c r="B71" s="3"/>
      <c r="C71" s="4" t="s">
        <v>30</v>
      </c>
      <c r="D71" s="10">
        <v>8</v>
      </c>
      <c r="E71" s="32"/>
      <c r="F71" s="88">
        <v>4</v>
      </c>
      <c r="G71" s="36"/>
    </row>
    <row r="72" spans="1:7">
      <c r="A72" s="2"/>
      <c r="B72" s="3"/>
      <c r="C72" s="4" t="s">
        <v>31</v>
      </c>
      <c r="D72" s="10">
        <f>3+72</f>
        <v>75</v>
      </c>
      <c r="E72" s="32"/>
      <c r="F72" s="88">
        <v>28</v>
      </c>
      <c r="G72" s="36"/>
    </row>
    <row r="73" spans="1:7">
      <c r="A73" s="2"/>
      <c r="B73" s="3"/>
      <c r="C73" s="4" t="s">
        <v>32</v>
      </c>
      <c r="D73" s="1">
        <v>3833</v>
      </c>
      <c r="E73" s="28"/>
      <c r="F73" s="85">
        <v>4011</v>
      </c>
      <c r="G73" s="36"/>
    </row>
    <row r="74" spans="1:7">
      <c r="A74" s="2"/>
      <c r="B74" s="3"/>
      <c r="C74" s="4" t="s">
        <v>86</v>
      </c>
      <c r="D74" s="1">
        <v>136</v>
      </c>
      <c r="E74" s="28"/>
      <c r="F74" s="85">
        <v>102</v>
      </c>
      <c r="G74" s="36"/>
    </row>
    <row r="75" spans="1:7">
      <c r="A75" s="2"/>
      <c r="B75" s="3"/>
      <c r="C75" s="9" t="s">
        <v>34</v>
      </c>
      <c r="D75" s="10"/>
      <c r="E75" s="32"/>
      <c r="F75" s="88"/>
      <c r="G75" s="36"/>
    </row>
    <row r="76" spans="1:7">
      <c r="A76" s="2"/>
      <c r="B76" s="3"/>
      <c r="C76" s="4" t="s">
        <v>35</v>
      </c>
      <c r="D76" s="1">
        <v>2666</v>
      </c>
      <c r="E76" s="35">
        <f>D76/D5</f>
        <v>0.42903121982619891</v>
      </c>
      <c r="F76" s="85">
        <v>2662</v>
      </c>
      <c r="G76" s="36">
        <f>(D76-F76)/F76</f>
        <v>1.5026296018031556E-3</v>
      </c>
    </row>
    <row r="77" spans="1:7">
      <c r="A77" s="2"/>
      <c r="B77" s="3"/>
      <c r="C77" s="4" t="s">
        <v>36</v>
      </c>
      <c r="D77" s="1">
        <v>3548</v>
      </c>
      <c r="E77" s="35">
        <f>D77/D5</f>
        <v>0.57096878017380115</v>
      </c>
      <c r="F77" s="85">
        <v>3650</v>
      </c>
      <c r="G77" s="36">
        <f>(D77-F77)/F77</f>
        <v>-2.7945205479452055E-2</v>
      </c>
    </row>
    <row r="78" spans="1:7">
      <c r="A78" s="2"/>
      <c r="B78" s="3"/>
      <c r="C78" s="9" t="s">
        <v>37</v>
      </c>
      <c r="D78" s="10"/>
      <c r="E78" s="32"/>
      <c r="F78" s="88"/>
      <c r="G78" s="36"/>
    </row>
    <row r="79" spans="1:7">
      <c r="A79" s="2"/>
      <c r="B79" s="3"/>
      <c r="C79" s="4" t="s">
        <v>38</v>
      </c>
      <c r="D79" s="10">
        <v>24</v>
      </c>
      <c r="E79" s="32"/>
      <c r="F79" s="88">
        <v>24</v>
      </c>
      <c r="G79" s="36"/>
    </row>
    <row r="80" spans="1:7">
      <c r="A80" s="2"/>
      <c r="B80" s="3"/>
      <c r="C80" s="4" t="s">
        <v>39</v>
      </c>
      <c r="D80" s="1">
        <v>467</v>
      </c>
      <c r="E80" s="35">
        <f>D80/D5</f>
        <v>7.5152880592211133E-2</v>
      </c>
      <c r="F80" s="85">
        <v>468</v>
      </c>
      <c r="G80" s="36">
        <f t="shared" ref="G80:G108" si="2">(D80-F80)/F80</f>
        <v>-2.136752136752137E-3</v>
      </c>
    </row>
    <row r="81" spans="1:7">
      <c r="A81" s="2"/>
      <c r="B81" s="3"/>
      <c r="C81" s="4" t="s">
        <v>40</v>
      </c>
      <c r="D81" s="1">
        <v>1998</v>
      </c>
      <c r="E81" s="35">
        <f>D81/D5</f>
        <v>0.32153202446089474</v>
      </c>
      <c r="F81" s="85">
        <v>1965</v>
      </c>
      <c r="G81" s="36">
        <f t="shared" si="2"/>
        <v>1.6793893129770993E-2</v>
      </c>
    </row>
    <row r="82" spans="1:7">
      <c r="A82" s="2"/>
      <c r="B82" s="3"/>
      <c r="C82" s="4" t="s">
        <v>41</v>
      </c>
      <c r="D82" s="1">
        <v>1206</v>
      </c>
      <c r="E82" s="35">
        <f>D82/D5</f>
        <v>0.1940778886385581</v>
      </c>
      <c r="F82" s="85">
        <v>1277</v>
      </c>
      <c r="G82" s="36">
        <f t="shared" si="2"/>
        <v>-5.5599060297572438E-2</v>
      </c>
    </row>
    <row r="83" spans="1:7">
      <c r="A83" s="2"/>
      <c r="B83" s="3"/>
      <c r="C83" s="4" t="s">
        <v>42</v>
      </c>
      <c r="D83" s="10">
        <v>771</v>
      </c>
      <c r="E83" s="35">
        <f>D83/D5</f>
        <v>0.1240746700997747</v>
      </c>
      <c r="F83" s="88">
        <v>717</v>
      </c>
      <c r="G83" s="36">
        <f t="shared" si="2"/>
        <v>7.5313807531380755E-2</v>
      </c>
    </row>
    <row r="84" spans="1:7">
      <c r="A84" s="2"/>
      <c r="B84" s="3"/>
      <c r="C84" s="4" t="s">
        <v>43</v>
      </c>
      <c r="D84" s="10">
        <v>679</v>
      </c>
      <c r="E84" s="35">
        <f>D84/D5</f>
        <v>0.10926939169616993</v>
      </c>
      <c r="F84" s="88">
        <v>678</v>
      </c>
      <c r="G84" s="36">
        <f t="shared" si="2"/>
        <v>1.4749262536873156E-3</v>
      </c>
    </row>
    <row r="85" spans="1:7">
      <c r="A85" s="2"/>
      <c r="B85" s="3"/>
      <c r="C85" s="4" t="s">
        <v>44</v>
      </c>
      <c r="D85" s="10">
        <v>322</v>
      </c>
      <c r="E85" s="35">
        <f>D85/D5</f>
        <v>5.1818474412616673E-2</v>
      </c>
      <c r="F85" s="88">
        <v>342</v>
      </c>
      <c r="G85" s="36">
        <f t="shared" si="2"/>
        <v>-5.8479532163742687E-2</v>
      </c>
    </row>
    <row r="86" spans="1:7">
      <c r="A86" s="2"/>
      <c r="B86" s="3"/>
      <c r="C86" s="4" t="s">
        <v>45</v>
      </c>
      <c r="D86" s="10">
        <v>236</v>
      </c>
      <c r="E86" s="35">
        <f>D86/D5</f>
        <v>3.7978757644029609E-2</v>
      </c>
      <c r="F86" s="88">
        <v>250</v>
      </c>
      <c r="G86" s="36">
        <f t="shared" si="2"/>
        <v>-5.6000000000000001E-2</v>
      </c>
    </row>
    <row r="87" spans="1:7">
      <c r="A87" s="2"/>
      <c r="B87" s="3"/>
      <c r="C87" s="4" t="s">
        <v>46</v>
      </c>
      <c r="D87" s="10">
        <v>380</v>
      </c>
      <c r="E87" s="35">
        <f>D87/D5</f>
        <v>6.115223688445446E-2</v>
      </c>
      <c r="F87" s="88">
        <v>450</v>
      </c>
      <c r="G87" s="36">
        <f t="shared" si="2"/>
        <v>-0.15555555555555556</v>
      </c>
    </row>
    <row r="88" spans="1:7">
      <c r="A88" s="2"/>
      <c r="B88" s="3"/>
      <c r="C88" s="4" t="s">
        <v>47</v>
      </c>
      <c r="D88" s="10">
        <v>136</v>
      </c>
      <c r="E88" s="35">
        <f>D88/D5</f>
        <v>2.188606372706791E-2</v>
      </c>
      <c r="F88" s="88">
        <v>132</v>
      </c>
      <c r="G88" s="36">
        <f t="shared" si="2"/>
        <v>3.0303030303030304E-2</v>
      </c>
    </row>
    <row r="89" spans="1:7">
      <c r="A89" s="2"/>
      <c r="B89" s="3"/>
      <c r="C89" s="4" t="s">
        <v>48</v>
      </c>
      <c r="D89" s="10">
        <v>19</v>
      </c>
      <c r="E89" s="35">
        <f>D89/D5</f>
        <v>3.057611844222723E-3</v>
      </c>
      <c r="F89" s="88">
        <v>33</v>
      </c>
      <c r="G89" s="36">
        <f t="shared" si="2"/>
        <v>-0.42424242424242425</v>
      </c>
    </row>
    <row r="90" spans="1:7">
      <c r="A90" s="16"/>
      <c r="B90" s="17"/>
      <c r="C90" s="18"/>
      <c r="D90" s="10"/>
      <c r="E90" s="32"/>
      <c r="F90" s="88"/>
      <c r="G90" s="36"/>
    </row>
    <row r="91" spans="1:7">
      <c r="A91" s="8" t="s">
        <v>49</v>
      </c>
      <c r="B91" s="3"/>
      <c r="C91" s="19"/>
      <c r="D91" s="10"/>
      <c r="E91" s="32"/>
      <c r="F91" s="88"/>
      <c r="G91" s="36"/>
    </row>
    <row r="92" spans="1:7">
      <c r="A92" s="2"/>
      <c r="B92" s="3"/>
      <c r="C92" s="20" t="s">
        <v>50</v>
      </c>
      <c r="D92" s="10">
        <f>84+3+1+1</f>
        <v>89</v>
      </c>
      <c r="E92" s="35">
        <f>D92/D5</f>
        <v>1.4322497586095913E-2</v>
      </c>
      <c r="F92" s="88">
        <v>78</v>
      </c>
      <c r="G92" s="36"/>
    </row>
    <row r="93" spans="1:7">
      <c r="A93" s="2"/>
      <c r="B93" s="3"/>
      <c r="C93" s="20" t="s">
        <v>51</v>
      </c>
      <c r="D93" s="1">
        <f>2+4826+1+2+4+151+1+34+4</f>
        <v>5025</v>
      </c>
      <c r="E93" s="35">
        <f>D93/D5</f>
        <v>0.80865786932732542</v>
      </c>
      <c r="F93" s="85">
        <v>5053</v>
      </c>
      <c r="G93" s="36"/>
    </row>
    <row r="94" spans="1:7">
      <c r="A94" s="2"/>
      <c r="B94" s="3"/>
      <c r="C94" s="20" t="s">
        <v>52</v>
      </c>
      <c r="D94" s="10">
        <f>11+1</f>
        <v>12</v>
      </c>
      <c r="E94" s="35">
        <f>D94/D5</f>
        <v>1.9311232700354038E-3</v>
      </c>
      <c r="F94" s="88">
        <v>12</v>
      </c>
      <c r="G94" s="36"/>
    </row>
    <row r="95" spans="1:7">
      <c r="A95" s="2"/>
      <c r="B95" s="3"/>
      <c r="C95" s="20" t="s">
        <v>53</v>
      </c>
      <c r="D95" s="10">
        <f>256+6+1+2</f>
        <v>265</v>
      </c>
      <c r="E95" s="35">
        <f>D95/D5</f>
        <v>4.2645638879948503E-2</v>
      </c>
      <c r="F95" s="88">
        <v>281</v>
      </c>
      <c r="G95" s="36"/>
    </row>
    <row r="96" spans="1:7">
      <c r="A96" s="2"/>
      <c r="B96" s="3"/>
      <c r="C96" s="20" t="s">
        <v>54</v>
      </c>
      <c r="D96" s="10">
        <f>1+4+216</f>
        <v>221</v>
      </c>
      <c r="E96" s="35">
        <f>D96/D5</f>
        <v>3.5564853556485358E-2</v>
      </c>
      <c r="F96" s="88">
        <v>225</v>
      </c>
      <c r="G96" s="36"/>
    </row>
    <row r="97" spans="1:7">
      <c r="A97" s="2"/>
      <c r="B97" s="3"/>
      <c r="C97" s="20" t="s">
        <v>55</v>
      </c>
      <c r="D97" s="10">
        <v>9</v>
      </c>
      <c r="E97" s="35">
        <f>D97/D5</f>
        <v>1.4483424525265529E-3</v>
      </c>
      <c r="F97" s="88">
        <v>8</v>
      </c>
      <c r="G97" s="36"/>
    </row>
    <row r="98" spans="1:7" ht="25.5">
      <c r="A98" s="21" t="s">
        <v>56</v>
      </c>
      <c r="B98" s="22"/>
      <c r="C98" s="23"/>
      <c r="D98" s="10"/>
      <c r="E98" s="84" t="s">
        <v>57</v>
      </c>
      <c r="F98" s="88"/>
      <c r="G98" s="36"/>
    </row>
    <row r="99" spans="1:7" ht="24">
      <c r="A99" s="2"/>
      <c r="B99" s="24" t="s">
        <v>58</v>
      </c>
      <c r="C99" s="93" t="s">
        <v>59</v>
      </c>
      <c r="D99" s="25">
        <v>1549</v>
      </c>
      <c r="E99" s="40">
        <f t="shared" ref="E99:E107" si="3">D99/5339</f>
        <v>0.29012923768495974</v>
      </c>
      <c r="F99" s="94">
        <v>1757</v>
      </c>
      <c r="G99" s="36">
        <f t="shared" si="2"/>
        <v>-0.11838360842344905</v>
      </c>
    </row>
    <row r="100" spans="1:7" ht="24">
      <c r="A100" s="2"/>
      <c r="B100" s="24" t="s">
        <v>60</v>
      </c>
      <c r="C100" s="93" t="s">
        <v>61</v>
      </c>
      <c r="D100" s="26">
        <v>638</v>
      </c>
      <c r="E100" s="40">
        <f t="shared" si="3"/>
        <v>0.1194980333395767</v>
      </c>
      <c r="F100" s="95">
        <v>705</v>
      </c>
      <c r="G100" s="36">
        <f t="shared" si="2"/>
        <v>-9.50354609929078E-2</v>
      </c>
    </row>
    <row r="101" spans="1:7" ht="36">
      <c r="A101" s="2"/>
      <c r="B101" s="24" t="s">
        <v>62</v>
      </c>
      <c r="C101" s="93" t="s">
        <v>63</v>
      </c>
      <c r="D101" s="26">
        <v>225</v>
      </c>
      <c r="E101" s="40">
        <f t="shared" si="3"/>
        <v>4.2142723356433792E-2</v>
      </c>
      <c r="F101" s="95">
        <v>262</v>
      </c>
      <c r="G101" s="36">
        <f t="shared" si="2"/>
        <v>-0.14122137404580154</v>
      </c>
    </row>
    <row r="102" spans="1:7" ht="36">
      <c r="A102" s="2"/>
      <c r="B102" s="27" t="s">
        <v>64</v>
      </c>
      <c r="C102" s="93" t="s">
        <v>65</v>
      </c>
      <c r="D102" s="26">
        <v>138</v>
      </c>
      <c r="E102" s="40">
        <f t="shared" si="3"/>
        <v>2.5847536991946057E-2</v>
      </c>
      <c r="F102" s="95">
        <v>171</v>
      </c>
      <c r="G102" s="36">
        <f t="shared" si="2"/>
        <v>-0.19298245614035087</v>
      </c>
    </row>
    <row r="103" spans="1:7" ht="36">
      <c r="A103" s="2"/>
      <c r="B103" s="24">
        <v>3</v>
      </c>
      <c r="C103" s="93" t="s">
        <v>66</v>
      </c>
      <c r="D103" s="25">
        <v>1555</v>
      </c>
      <c r="E103" s="40">
        <f t="shared" si="3"/>
        <v>0.2912530436411313</v>
      </c>
      <c r="F103" s="94">
        <v>1550</v>
      </c>
      <c r="G103" s="36">
        <f t="shared" si="2"/>
        <v>3.2258064516129032E-3</v>
      </c>
    </row>
    <row r="104" spans="1:7" ht="36">
      <c r="A104" s="2"/>
      <c r="B104" s="24">
        <v>4</v>
      </c>
      <c r="C104" s="93" t="s">
        <v>67</v>
      </c>
      <c r="D104" s="26">
        <v>41</v>
      </c>
      <c r="E104" s="40">
        <f t="shared" si="3"/>
        <v>7.6793407005057131E-3</v>
      </c>
      <c r="F104" s="95">
        <v>76</v>
      </c>
      <c r="G104" s="36">
        <f t="shared" si="2"/>
        <v>-0.46052631578947367</v>
      </c>
    </row>
    <row r="105" spans="1:7" ht="24">
      <c r="A105" s="2"/>
      <c r="B105" s="24">
        <v>5</v>
      </c>
      <c r="C105" s="93" t="s">
        <v>68</v>
      </c>
      <c r="D105" s="26">
        <v>18</v>
      </c>
      <c r="E105" s="40">
        <f t="shared" si="3"/>
        <v>3.3714178685147031E-3</v>
      </c>
      <c r="F105" s="95">
        <v>26</v>
      </c>
      <c r="G105" s="36">
        <f t="shared" si="2"/>
        <v>-0.30769230769230771</v>
      </c>
    </row>
    <row r="106" spans="1:7" ht="24">
      <c r="A106" s="2"/>
      <c r="B106" s="24">
        <v>6</v>
      </c>
      <c r="C106" s="93" t="s">
        <v>69</v>
      </c>
      <c r="D106" s="26">
        <v>17</v>
      </c>
      <c r="E106" s="40">
        <f t="shared" si="3"/>
        <v>3.184116875819442E-3</v>
      </c>
      <c r="F106" s="95">
        <v>25</v>
      </c>
      <c r="G106" s="36">
        <f t="shared" si="2"/>
        <v>-0.32</v>
      </c>
    </row>
    <row r="107" spans="1:7">
      <c r="A107" s="2"/>
      <c r="B107" s="24">
        <v>7</v>
      </c>
      <c r="C107" s="93" t="s">
        <v>70</v>
      </c>
      <c r="D107" s="26">
        <v>915</v>
      </c>
      <c r="E107" s="40">
        <f t="shared" si="3"/>
        <v>0.17138040831616408</v>
      </c>
      <c r="F107" s="95">
        <v>767</v>
      </c>
      <c r="G107" s="36">
        <f t="shared" si="2"/>
        <v>0.19295958279009126</v>
      </c>
    </row>
    <row r="108" spans="1:7">
      <c r="A108" s="2"/>
      <c r="B108" s="24">
        <v>8</v>
      </c>
      <c r="C108" s="96" t="s">
        <v>71</v>
      </c>
      <c r="D108" s="25">
        <f>1+1+1116</f>
        <v>1118</v>
      </c>
      <c r="E108" s="40">
        <f>D108/5282</f>
        <v>0.21166224914804999</v>
      </c>
      <c r="F108" s="94">
        <v>973</v>
      </c>
      <c r="G108" s="36">
        <f t="shared" si="2"/>
        <v>0.14902363823227133</v>
      </c>
    </row>
    <row r="109" spans="1:7">
      <c r="A109" s="97" t="s">
        <v>102</v>
      </c>
      <c r="B109" s="97"/>
      <c r="C109" s="97"/>
      <c r="D109" s="97"/>
      <c r="E109" s="97"/>
      <c r="F109" s="97"/>
      <c r="G109" s="97"/>
    </row>
    <row r="110" spans="1:7">
      <c r="A110" s="98" t="s">
        <v>103</v>
      </c>
      <c r="B110" s="99"/>
      <c r="C110" s="99"/>
      <c r="D110" s="99"/>
      <c r="E110" s="99"/>
      <c r="F110" s="99"/>
      <c r="G110" s="100"/>
    </row>
    <row r="111" spans="1:7">
      <c r="A111" s="101" t="s">
        <v>104</v>
      </c>
      <c r="B111" s="101"/>
      <c r="C111" s="101"/>
      <c r="D111" s="101"/>
      <c r="E111" s="101"/>
      <c r="F111" s="101"/>
      <c r="G111" s="101"/>
    </row>
    <row r="112" spans="1:7">
      <c r="A112" s="101"/>
      <c r="B112" s="101"/>
      <c r="C112" s="101"/>
      <c r="D112" s="101"/>
      <c r="E112" s="101"/>
      <c r="F112" s="101"/>
      <c r="G112" s="101"/>
    </row>
    <row r="113" spans="1:7">
      <c r="A113" s="101" t="s">
        <v>105</v>
      </c>
      <c r="B113" s="101"/>
      <c r="C113" s="101"/>
      <c r="D113" s="101"/>
      <c r="E113" s="101"/>
      <c r="F113" s="101"/>
      <c r="G113" s="101"/>
    </row>
  </sheetData>
  <sheetProtection password="EF96" sheet="1" objects="1" scenarios="1"/>
  <mergeCells count="16">
    <mergeCell ref="A1:G2"/>
    <mergeCell ref="A3:C4"/>
    <mergeCell ref="D3:D4"/>
    <mergeCell ref="E3:E4"/>
    <mergeCell ref="F3:F4"/>
    <mergeCell ref="G3:G4"/>
    <mergeCell ref="A109:G109"/>
    <mergeCell ref="A110:G110"/>
    <mergeCell ref="A111:G112"/>
    <mergeCell ref="A113:G113"/>
    <mergeCell ref="A5:C5"/>
    <mergeCell ref="A59:C60"/>
    <mergeCell ref="D59:D60"/>
    <mergeCell ref="E59:E60"/>
    <mergeCell ref="F59:F60"/>
    <mergeCell ref="G59:G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G2" sqref="G2"/>
    </sheetView>
  </sheetViews>
  <sheetFormatPr defaultRowHeight="15"/>
  <cols>
    <col min="6" max="6" width="9.85546875" customWidth="1"/>
    <col min="7" max="7" width="9.7109375" customWidth="1"/>
  </cols>
  <sheetData>
    <row r="1" spans="1:7" s="49" customFormat="1" ht="60">
      <c r="A1" s="41"/>
      <c r="B1" s="42" t="s">
        <v>87</v>
      </c>
      <c r="C1" s="43" t="s">
        <v>88</v>
      </c>
      <c r="D1" s="44" t="s">
        <v>89</v>
      </c>
      <c r="E1" s="51" t="s">
        <v>90</v>
      </c>
      <c r="F1" s="113" t="s">
        <v>92</v>
      </c>
      <c r="G1" s="53" t="s">
        <v>106</v>
      </c>
    </row>
    <row r="2" spans="1:7" ht="38.25">
      <c r="A2" s="45" t="s">
        <v>91</v>
      </c>
      <c r="B2" s="46">
        <v>6063</v>
      </c>
      <c r="C2" s="47">
        <v>5939</v>
      </c>
      <c r="D2" s="48">
        <v>5822</v>
      </c>
      <c r="E2" s="52">
        <v>6339</v>
      </c>
      <c r="F2" s="114">
        <v>6312</v>
      </c>
      <c r="G2" s="83">
        <v>6214</v>
      </c>
    </row>
  </sheetData>
  <sheetProtection password="EF96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E2" sqref="E2"/>
    </sheetView>
  </sheetViews>
  <sheetFormatPr defaultRowHeight="15"/>
  <sheetData>
    <row r="1" spans="1:6" ht="60">
      <c r="A1" s="41"/>
      <c r="B1" s="43" t="s">
        <v>88</v>
      </c>
      <c r="C1" s="44" t="s">
        <v>89</v>
      </c>
      <c r="D1" s="51" t="s">
        <v>90</v>
      </c>
      <c r="E1" s="113" t="s">
        <v>92</v>
      </c>
      <c r="F1" s="53" t="s">
        <v>106</v>
      </c>
    </row>
    <row r="2" spans="1:6" ht="38.25">
      <c r="A2" s="55" t="s">
        <v>7</v>
      </c>
      <c r="B2" s="56">
        <v>56906.5</v>
      </c>
      <c r="C2" s="57">
        <v>57955</v>
      </c>
      <c r="D2" s="74">
        <v>62464</v>
      </c>
      <c r="E2" s="115">
        <v>61035.5</v>
      </c>
      <c r="F2" s="116">
        <v>60558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I10" sqref="I10"/>
    </sheetView>
  </sheetViews>
  <sheetFormatPr defaultRowHeight="15"/>
  <sheetData>
    <row r="1" spans="1:7" ht="60">
      <c r="A1" s="41"/>
      <c r="B1" s="42" t="s">
        <v>87</v>
      </c>
      <c r="C1" s="43" t="s">
        <v>88</v>
      </c>
      <c r="D1" s="44" t="s">
        <v>89</v>
      </c>
      <c r="E1" s="51" t="s">
        <v>90</v>
      </c>
      <c r="F1" s="113" t="s">
        <v>92</v>
      </c>
      <c r="G1" s="53" t="s">
        <v>107</v>
      </c>
    </row>
    <row r="2" spans="1:7" ht="25.5">
      <c r="A2" s="55" t="s">
        <v>8</v>
      </c>
      <c r="B2" s="58">
        <v>1920.2</v>
      </c>
      <c r="C2" s="59">
        <v>1898.9</v>
      </c>
      <c r="D2" s="60">
        <v>1931.8</v>
      </c>
      <c r="E2" s="75">
        <v>2082.1</v>
      </c>
      <c r="F2" s="115">
        <v>2034.5</v>
      </c>
      <c r="G2" s="83">
        <v>2018.6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2" workbookViewId="0">
      <selection activeCell="H6" sqref="H6"/>
    </sheetView>
  </sheetViews>
  <sheetFormatPr defaultRowHeight="15"/>
  <cols>
    <col min="1" max="1" width="15.5703125" customWidth="1"/>
    <col min="2" max="2" width="10.7109375" customWidth="1"/>
    <col min="3" max="3" width="10.42578125" customWidth="1"/>
    <col min="4" max="4" width="10.28515625" customWidth="1"/>
    <col min="5" max="5" width="10.140625" customWidth="1"/>
    <col min="6" max="6" width="10.5703125" customWidth="1"/>
    <col min="7" max="7" width="10.28515625" customWidth="1"/>
  </cols>
  <sheetData>
    <row r="1" spans="1:7">
      <c r="A1" s="55" t="s">
        <v>93</v>
      </c>
      <c r="B1" s="61"/>
      <c r="C1" s="62"/>
      <c r="D1" s="63"/>
      <c r="E1" s="74"/>
      <c r="F1" s="50"/>
    </row>
    <row r="2" spans="1:7" ht="60">
      <c r="A2" s="41"/>
      <c r="B2" s="42" t="s">
        <v>87</v>
      </c>
      <c r="C2" s="43" t="s">
        <v>88</v>
      </c>
      <c r="D2" s="44" t="s">
        <v>89</v>
      </c>
      <c r="E2" s="51" t="s">
        <v>90</v>
      </c>
      <c r="F2" s="113" t="s">
        <v>108</v>
      </c>
      <c r="G2" s="53" t="s">
        <v>109</v>
      </c>
    </row>
    <row r="3" spans="1:7">
      <c r="A3" s="64" t="s">
        <v>16</v>
      </c>
      <c r="B3" s="61">
        <v>525</v>
      </c>
      <c r="C3" s="65">
        <v>539</v>
      </c>
      <c r="D3" s="66">
        <v>446</v>
      </c>
      <c r="E3" s="76">
        <v>560</v>
      </c>
      <c r="F3" s="117">
        <v>511</v>
      </c>
      <c r="G3" s="81">
        <v>461</v>
      </c>
    </row>
    <row r="4" spans="1:7">
      <c r="A4" s="64" t="s">
        <v>82</v>
      </c>
      <c r="B4" s="61">
        <v>163</v>
      </c>
      <c r="C4" s="65">
        <v>194</v>
      </c>
      <c r="D4" s="66">
        <v>185</v>
      </c>
      <c r="E4" s="76">
        <v>223</v>
      </c>
      <c r="F4" s="118">
        <v>267</v>
      </c>
      <c r="G4" s="120">
        <v>238</v>
      </c>
    </row>
    <row r="5" spans="1:7">
      <c r="A5" s="64" t="s">
        <v>83</v>
      </c>
      <c r="B5" s="61">
        <v>4183</v>
      </c>
      <c r="C5" s="65">
        <v>4235</v>
      </c>
      <c r="D5" s="66">
        <v>4299</v>
      </c>
      <c r="E5" s="77">
        <v>4594</v>
      </c>
      <c r="F5" s="117">
        <v>4420</v>
      </c>
      <c r="G5" s="81">
        <v>4382</v>
      </c>
    </row>
    <row r="6" spans="1:7">
      <c r="A6" s="67" t="s">
        <v>84</v>
      </c>
      <c r="B6" s="61">
        <v>568</v>
      </c>
      <c r="C6" s="65">
        <v>337</v>
      </c>
      <c r="D6" s="68">
        <v>334</v>
      </c>
      <c r="E6" s="78">
        <v>335</v>
      </c>
      <c r="F6" s="119">
        <v>513</v>
      </c>
      <c r="G6" s="121">
        <v>547</v>
      </c>
    </row>
    <row r="7" spans="1:7" ht="25.5">
      <c r="A7" s="67" t="s">
        <v>85</v>
      </c>
      <c r="B7" s="61">
        <v>624</v>
      </c>
      <c r="C7" s="65">
        <v>582</v>
      </c>
      <c r="D7" s="69">
        <v>558</v>
      </c>
      <c r="E7" s="78">
        <v>602</v>
      </c>
      <c r="F7" s="118">
        <v>565</v>
      </c>
      <c r="G7" s="120">
        <v>563</v>
      </c>
    </row>
    <row r="8" spans="1:7" ht="25.5">
      <c r="A8" s="67" t="s">
        <v>94</v>
      </c>
      <c r="B8" s="61"/>
      <c r="C8" s="65"/>
      <c r="D8" s="70"/>
      <c r="E8" s="78">
        <v>25</v>
      </c>
      <c r="F8" s="118">
        <v>36</v>
      </c>
      <c r="G8" s="120">
        <v>23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K6" sqref="K6"/>
    </sheetView>
  </sheetViews>
  <sheetFormatPr defaultRowHeight="15"/>
  <cols>
    <col min="1" max="1" width="14.42578125" customWidth="1"/>
  </cols>
  <sheetData>
    <row r="1" spans="1:7" ht="60">
      <c r="A1" s="41"/>
      <c r="B1" s="42" t="s">
        <v>87</v>
      </c>
      <c r="C1" s="43" t="s">
        <v>88</v>
      </c>
      <c r="D1" s="44" t="s">
        <v>89</v>
      </c>
      <c r="E1" s="51" t="s">
        <v>90</v>
      </c>
      <c r="F1" s="113" t="s">
        <v>92</v>
      </c>
      <c r="G1" s="53" t="s">
        <v>107</v>
      </c>
    </row>
    <row r="2" spans="1:7" ht="25.5">
      <c r="A2" s="67" t="s">
        <v>85</v>
      </c>
      <c r="B2" s="71">
        <v>624</v>
      </c>
      <c r="C2" s="47">
        <v>582</v>
      </c>
      <c r="D2" s="72">
        <v>558</v>
      </c>
      <c r="E2" s="79">
        <v>602</v>
      </c>
      <c r="F2" s="122">
        <v>565</v>
      </c>
      <c r="G2" s="82">
        <v>551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2" sqref="I2"/>
    </sheetView>
  </sheetViews>
  <sheetFormatPr defaultRowHeight="15"/>
  <sheetData>
    <row r="1" spans="1:7">
      <c r="A1" s="55" t="s">
        <v>95</v>
      </c>
      <c r="B1" s="61"/>
      <c r="C1" s="65"/>
      <c r="D1" s="66"/>
      <c r="E1" s="74"/>
      <c r="F1" s="50"/>
    </row>
    <row r="2" spans="1:7" ht="60">
      <c r="A2" s="41"/>
      <c r="B2" s="42" t="s">
        <v>87</v>
      </c>
      <c r="C2" s="43" t="s">
        <v>88</v>
      </c>
      <c r="D2" s="44" t="s">
        <v>89</v>
      </c>
      <c r="E2" s="51" t="s">
        <v>90</v>
      </c>
      <c r="F2" s="113" t="s">
        <v>92</v>
      </c>
      <c r="G2" s="53" t="s">
        <v>110</v>
      </c>
    </row>
    <row r="3" spans="1:7" ht="25.5">
      <c r="A3" s="64" t="s">
        <v>35</v>
      </c>
      <c r="B3" s="46">
        <v>2350</v>
      </c>
      <c r="C3" s="47">
        <v>2423</v>
      </c>
      <c r="D3" s="73">
        <v>2359</v>
      </c>
      <c r="E3" s="80">
        <v>2680</v>
      </c>
      <c r="F3" s="117">
        <v>2662</v>
      </c>
      <c r="G3" s="82">
        <v>2666</v>
      </c>
    </row>
    <row r="4" spans="1:7" ht="25.5">
      <c r="A4" s="64" t="s">
        <v>36</v>
      </c>
      <c r="B4" s="46">
        <v>3702</v>
      </c>
      <c r="C4" s="47">
        <v>3516</v>
      </c>
      <c r="D4" s="73">
        <v>3463</v>
      </c>
      <c r="E4" s="80">
        <v>3659</v>
      </c>
      <c r="F4" s="117">
        <v>3650</v>
      </c>
      <c r="G4" s="82">
        <v>3548</v>
      </c>
    </row>
    <row r="5" spans="1:7" ht="25.5">
      <c r="A5" s="64" t="s">
        <v>96</v>
      </c>
      <c r="B5" s="71">
        <v>11</v>
      </c>
      <c r="C5" s="47"/>
      <c r="D5" s="47"/>
      <c r="E5" s="75"/>
      <c r="F5" s="123"/>
      <c r="G5" s="54"/>
    </row>
  </sheetData>
  <sheetProtection password="EF96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Spring 2012</vt:lpstr>
      <vt:lpstr>Headcount</vt:lpstr>
      <vt:lpstr>Credit Hours</vt:lpstr>
      <vt:lpstr>Annual FTE</vt:lpstr>
      <vt:lpstr>Student Type</vt:lpstr>
      <vt:lpstr>CCHS Headcount</vt:lpstr>
      <vt:lpstr>Gender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Work</dc:creator>
  <cp:lastModifiedBy>John Wetzstein</cp:lastModifiedBy>
  <cp:lastPrinted>2011-02-15T17:50:11Z</cp:lastPrinted>
  <dcterms:created xsi:type="dcterms:W3CDTF">2011-02-12T19:37:14Z</dcterms:created>
  <dcterms:modified xsi:type="dcterms:W3CDTF">2012-02-17T20:12:26Z</dcterms:modified>
</cp:coreProperties>
</file>