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95" windowHeight="8190"/>
  </bookViews>
  <sheets>
    <sheet name="Spring 2013" sheetId="1" r:id="rId1"/>
    <sheet name="Headcount" sheetId="2" r:id="rId2"/>
    <sheet name="Credit Hours" sheetId="3" r:id="rId3"/>
    <sheet name="Annual FTE" sheetId="4" r:id="rId4"/>
    <sheet name="Student Type" sheetId="5" r:id="rId5"/>
    <sheet name="CCHS HC" sheetId="6" r:id="rId6"/>
    <sheet name="Gender" sheetId="7" r:id="rId7"/>
  </sheets>
  <definedNames>
    <definedName name="_xlnm.Print_Titles" localSheetId="0">'Spring 2013'!$3:$4</definedName>
  </definedNames>
  <calcPr calcId="145621"/>
</workbook>
</file>

<file path=xl/calcChain.xml><?xml version="1.0" encoding="utf-8"?>
<calcChain xmlns="http://schemas.openxmlformats.org/spreadsheetml/2006/main">
  <c r="F106" i="1" l="1"/>
  <c r="F94" i="1"/>
  <c r="F93" i="1"/>
  <c r="F92" i="1"/>
  <c r="F91" i="1"/>
  <c r="F90" i="1"/>
  <c r="F70" i="1"/>
  <c r="F7" i="1"/>
  <c r="F5" i="1" s="1"/>
  <c r="G57" i="1"/>
  <c r="G56" i="1"/>
  <c r="G55" i="1"/>
  <c r="G54" i="1"/>
  <c r="G53" i="1"/>
  <c r="E54" i="1"/>
  <c r="E53" i="1"/>
  <c r="E106" i="1"/>
  <c r="G17" i="1"/>
  <c r="G15" i="1"/>
  <c r="E105" i="1"/>
  <c r="E104" i="1"/>
  <c r="E103" i="1"/>
  <c r="E102" i="1"/>
  <c r="E101" i="1"/>
  <c r="E100" i="1"/>
  <c r="E99" i="1"/>
  <c r="E98" i="1"/>
  <c r="E97" i="1"/>
  <c r="G51" i="1"/>
  <c r="E58" i="1"/>
  <c r="E57" i="1"/>
  <c r="E56" i="1"/>
  <c r="E55" i="1"/>
  <c r="G97" i="1"/>
  <c r="G98" i="1"/>
  <c r="G99" i="1"/>
  <c r="G100" i="1"/>
  <c r="G101" i="1"/>
  <c r="G102" i="1"/>
  <c r="G103" i="1"/>
  <c r="G104" i="1"/>
  <c r="G105" i="1"/>
  <c r="G14" i="1"/>
  <c r="G16" i="1"/>
  <c r="G87" i="1"/>
  <c r="G86" i="1"/>
  <c r="G85" i="1"/>
  <c r="G84" i="1"/>
  <c r="G83" i="1"/>
  <c r="G82" i="1"/>
  <c r="G81" i="1"/>
  <c r="G80" i="1"/>
  <c r="G79" i="1"/>
  <c r="G78" i="1"/>
  <c r="G75" i="1"/>
  <c r="G74" i="1"/>
  <c r="G61" i="1"/>
  <c r="G60" i="1"/>
  <c r="G50" i="1"/>
  <c r="G49" i="1"/>
  <c r="G48" i="1"/>
  <c r="G47" i="1"/>
  <c r="G46" i="1"/>
  <c r="G43" i="1"/>
  <c r="G42" i="1"/>
  <c r="E42" i="1"/>
  <c r="G41" i="1"/>
  <c r="G39" i="1"/>
  <c r="G38" i="1"/>
  <c r="E38" i="1"/>
  <c r="G37" i="1"/>
  <c r="G35" i="1"/>
  <c r="G34" i="1"/>
  <c r="E34" i="1"/>
  <c r="G33" i="1"/>
  <c r="G31" i="1"/>
  <c r="G30" i="1"/>
  <c r="E30" i="1"/>
  <c r="G29" i="1"/>
  <c r="G27" i="1"/>
  <c r="G26" i="1"/>
  <c r="E26" i="1"/>
  <c r="G25" i="1"/>
  <c r="G23" i="1"/>
  <c r="G22" i="1"/>
  <c r="E22" i="1"/>
  <c r="G21" i="1"/>
  <c r="G13" i="1"/>
  <c r="G12" i="1"/>
  <c r="G10" i="1"/>
  <c r="G9" i="1"/>
  <c r="G8" i="1"/>
  <c r="D7" i="1"/>
  <c r="G6" i="1"/>
  <c r="G7" i="1" l="1"/>
  <c r="D5" i="1"/>
  <c r="E95" i="1" s="1"/>
  <c r="E84" i="1"/>
  <c r="G106" i="1"/>
  <c r="E10" i="1"/>
  <c r="E46" i="1"/>
  <c r="E85" i="1"/>
  <c r="E91" i="1"/>
  <c r="E7" i="1"/>
  <c r="E90" i="1" l="1"/>
  <c r="E83" i="1"/>
  <c r="E94" i="1"/>
  <c r="E47" i="1"/>
  <c r="E93" i="1"/>
  <c r="E60" i="1"/>
  <c r="E9" i="1"/>
  <c r="E65" i="1"/>
  <c r="E82" i="1"/>
  <c r="E86" i="1"/>
  <c r="E51" i="1"/>
  <c r="E92" i="1"/>
  <c r="E81" i="1"/>
  <c r="E50" i="1"/>
  <c r="E8" i="1"/>
  <c r="E75" i="1"/>
  <c r="E80" i="1"/>
  <c r="E49" i="1"/>
  <c r="E87" i="1"/>
  <c r="E79" i="1"/>
  <c r="E48" i="1"/>
  <c r="G5" i="1"/>
  <c r="E6" i="1"/>
  <c r="E64" i="1"/>
  <c r="E74" i="1"/>
  <c r="E78" i="1"/>
  <c r="E61" i="1"/>
</calcChain>
</file>

<file path=xl/sharedStrings.xml><?xml version="1.0" encoding="utf-8"?>
<sst xmlns="http://schemas.openxmlformats.org/spreadsheetml/2006/main" count="166" uniqueCount="111">
  <si>
    <t>% of Total</t>
  </si>
  <si>
    <t>Total HEADCOUNT</t>
  </si>
  <si>
    <t xml:space="preserve">                                          Full Time (12 or more credit hours)</t>
  </si>
  <si>
    <t xml:space="preserve">                                                                                             Part Time</t>
  </si>
  <si>
    <t xml:space="preserve">                                                   3/4 Time (9 - 11.5 credit hours)</t>
  </si>
  <si>
    <t xml:space="preserve">                                                     1/2 Time (6 - 8.5 credit hours)</t>
  </si>
  <si>
    <t xml:space="preserve">                                                &lt; 1/2 Time (.5 - 5.5 credit hours)</t>
  </si>
  <si>
    <t>Total CREDIT HOURS</t>
  </si>
  <si>
    <t>Annual FTE</t>
  </si>
  <si>
    <r>
      <t xml:space="preserve">LOCATION: </t>
    </r>
    <r>
      <rPr>
        <b/>
        <i/>
        <sz val="10"/>
        <color theme="1"/>
        <rFont val="Calibri"/>
        <family val="2"/>
        <scheme val="minor"/>
      </rPr>
      <t>(Headcount - # students taking at least one (1) course)</t>
    </r>
  </si>
  <si>
    <t>Newburgh</t>
  </si>
  <si>
    <t xml:space="preserve"> Headcount </t>
  </si>
  <si>
    <t xml:space="preserve"> Credit Hours</t>
  </si>
  <si>
    <t>CCHS*</t>
  </si>
  <si>
    <t>Headcount</t>
  </si>
  <si>
    <t>Credit Hours</t>
  </si>
  <si>
    <t xml:space="preserve">Headcount </t>
  </si>
  <si>
    <t>First Time</t>
  </si>
  <si>
    <t xml:space="preserve">                                                                                               Transfer</t>
  </si>
  <si>
    <t xml:space="preserve">                                                                                         Continuing</t>
  </si>
  <si>
    <t xml:space="preserve">                                                                                            Returning</t>
  </si>
  <si>
    <t xml:space="preserve">                                                        Concurrently Enrolled in HS</t>
  </si>
  <si>
    <t>Over 60 - Auditors</t>
  </si>
  <si>
    <t>Matriculation Status:</t>
  </si>
  <si>
    <t>Matriculated</t>
  </si>
  <si>
    <t>Non-Matriculated</t>
  </si>
  <si>
    <t>Race/Ethnicity:</t>
  </si>
  <si>
    <t>Hispanic / Latino</t>
  </si>
  <si>
    <t>American Indian/Alaskan Native</t>
  </si>
  <si>
    <t>Asian</t>
  </si>
  <si>
    <t>Black</t>
  </si>
  <si>
    <t>Nat. Hawaiian/Pacific Islander</t>
  </si>
  <si>
    <t>Unknown</t>
  </si>
  <si>
    <t>White</t>
  </si>
  <si>
    <t>Non-Hispanic / Latino</t>
  </si>
  <si>
    <t>GENDER:</t>
  </si>
  <si>
    <t>Total Males</t>
  </si>
  <si>
    <t>Total Females</t>
  </si>
  <si>
    <t>AGE:</t>
  </si>
  <si>
    <t>Average Age</t>
  </si>
  <si>
    <t>Under 18</t>
  </si>
  <si>
    <t>18-19</t>
  </si>
  <si>
    <t>20-21</t>
  </si>
  <si>
    <t>22-24</t>
  </si>
  <si>
    <t>25-29</t>
  </si>
  <si>
    <t>30-34</t>
  </si>
  <si>
    <t>35-39</t>
  </si>
  <si>
    <t>40-49</t>
  </si>
  <si>
    <t>50-64</t>
  </si>
  <si>
    <t>65 &amp; Over</t>
  </si>
  <si>
    <t>Local COUNTIES:</t>
  </si>
  <si>
    <t>Dutchess</t>
  </si>
  <si>
    <t>Orange</t>
  </si>
  <si>
    <t>Rockland</t>
  </si>
  <si>
    <t>Sullivan</t>
  </si>
  <si>
    <t>Ulster</t>
  </si>
  <si>
    <t>Westchester</t>
  </si>
  <si>
    <t>Educational GOALS:</t>
  </si>
  <si>
    <t>% of Total Responding</t>
  </si>
  <si>
    <t>1A</t>
  </si>
  <si>
    <t>Transfer to another SUNY college after earning degree/ certificate</t>
  </si>
  <si>
    <t>1B</t>
  </si>
  <si>
    <t>Transfer to non-SUNY college after earning degree/ certificate</t>
  </si>
  <si>
    <t>2A</t>
  </si>
  <si>
    <t>Transfer to a SUNY college without earning degree/ certificate</t>
  </si>
  <si>
    <t>2B</t>
  </si>
  <si>
    <t>Transfer to a non-SUNY college without earning degree/ certificate</t>
  </si>
  <si>
    <t>Earn a degree/ certificate &amp; seek employment rather than pursue further post secondary education</t>
  </si>
  <si>
    <t>Learn new skills or upgrade existing skills without earning degree/ certificate</t>
  </si>
  <si>
    <t>Seek enrichment rather than pursue degree/ certificate</t>
  </si>
  <si>
    <t>Obtain GED through the accumulation of college credits</t>
  </si>
  <si>
    <t>Uncertain</t>
  </si>
  <si>
    <t>No response</t>
  </si>
  <si>
    <r>
      <rPr>
        <b/>
        <sz val="10"/>
        <color theme="1"/>
        <rFont val="Calibri"/>
        <family val="2"/>
        <scheme val="minor"/>
      </rPr>
      <t>Data Disclaimer:</t>
    </r>
    <r>
      <rPr>
        <sz val="10"/>
        <color theme="1"/>
        <rFont val="Calibri"/>
        <family val="2"/>
        <scheme val="minor"/>
      </rPr>
      <t xml:space="preserve">
Some discrepencies may exist between data reported to IPEDS, NYSED and SUNY System and internal ODS extracted reports due to differences in definitions, timing of reports, etc. 
</t>
    </r>
  </si>
  <si>
    <r>
      <rPr>
        <b/>
        <i/>
        <sz val="10"/>
        <color theme="1"/>
        <rFont val="Calibri"/>
        <family val="2"/>
        <scheme val="minor"/>
      </rPr>
      <t>ODS Reports File Name</t>
    </r>
    <r>
      <rPr>
        <sz val="10"/>
        <color theme="1"/>
        <rFont val="Calibri"/>
        <family val="2"/>
        <scheme val="minor"/>
      </rPr>
      <t>:  IR_D Enrollment Activity Report</t>
    </r>
  </si>
  <si>
    <t>Full Time Credit Hours</t>
  </si>
  <si>
    <t>Part Time Credit Hours</t>
  </si>
  <si>
    <t>Average Credits - Full Time</t>
  </si>
  <si>
    <t>Average Credits - Part Time</t>
  </si>
  <si>
    <r>
      <t xml:space="preserve">Distance Learning </t>
    </r>
    <r>
      <rPr>
        <b/>
        <i/>
        <sz val="10"/>
        <color theme="1"/>
        <rFont val="Calibri"/>
        <family val="2"/>
        <scheme val="minor"/>
      </rPr>
      <t>(Fully Online Courses only)</t>
    </r>
  </si>
  <si>
    <t xml:space="preserve"> Monroe-Woodbury (Evening) </t>
  </si>
  <si>
    <t>Port Jervis (Evening)</t>
  </si>
  <si>
    <t>Warwick (Evening)</t>
  </si>
  <si>
    <t>Student TYPE  (Headcount):</t>
  </si>
  <si>
    <t>Student TYPE (Credit Hours):</t>
  </si>
  <si>
    <t>Transfer</t>
  </si>
  <si>
    <t>Continuing</t>
  </si>
  <si>
    <t>Returning</t>
  </si>
  <si>
    <t>Concurrently Enrolled in HS</t>
  </si>
  <si>
    <t>2 or more races</t>
  </si>
  <si>
    <t>Spring 2012
6-FEB-2012</t>
  </si>
  <si>
    <t>% Change
2011-2012</t>
  </si>
  <si>
    <r>
      <t xml:space="preserve">Orange County Community College
Spring 2013 FREEZE Enrollment Report
</t>
    </r>
    <r>
      <rPr>
        <b/>
        <i/>
        <sz val="10"/>
        <color theme="1"/>
        <rFont val="Calibri"/>
        <family val="2"/>
        <scheme val="minor"/>
      </rPr>
      <t>Freeze/Census: 4-FEB-2013</t>
    </r>
  </si>
  <si>
    <t>Spring 2013
4-FEB-2013</t>
  </si>
  <si>
    <r>
      <rPr>
        <b/>
        <sz val="10"/>
        <color theme="1"/>
        <rFont val="Calibri"/>
        <family val="2"/>
        <scheme val="minor"/>
      </rPr>
      <t>Data Notes:</t>
    </r>
    <r>
      <rPr>
        <sz val="10"/>
        <color theme="1"/>
        <rFont val="Calibri"/>
        <family val="2"/>
        <scheme val="minor"/>
      </rPr>
      <t xml:space="preserve">
*CCHS students may NOT all be registered/entered into Banner at time of Freeze
•Annual FTE = Total credit hours/30
•Collection and reporting of new Race and Ethnicity categories began in Fall 2010
•Race/Ethnicity Unknown may include sum of NULL, Unknowns, "Check" and Non-Resident Alien
•Hispanic/Non-Hispanic headcount is unduplicated
•Non-Matriculated headcount includes CCHS students
•Education Goals - Upon each semester's registration, students are asked to identify their education goal; data is submitted to SUNY System
•Distance Learning - Includes fully online courses only                                                                                                                                                                  </t>
    </r>
  </si>
  <si>
    <t>Spring 2007 Freeze</t>
  </si>
  <si>
    <t>Spring 2008
Freeze</t>
  </si>
  <si>
    <t>Spring 2009
Freeze
2-Feb-09</t>
  </si>
  <si>
    <t>Spring 2010
Freeze
8-Feb-10</t>
  </si>
  <si>
    <t>Spring 2011  Freeze      7-Feb-11</t>
  </si>
  <si>
    <t>Spring 2012 Freeze     6-Feb-12</t>
  </si>
  <si>
    <t>Total Headcount</t>
  </si>
  <si>
    <t>Spring 2012  Freeze      6-Feb-12</t>
  </si>
  <si>
    <t>Student Type*:</t>
  </si>
  <si>
    <t>Spring 2011  Freeze         7-Feb-11</t>
  </si>
  <si>
    <t>Spring 2012  Freeze         6-Feb-12</t>
  </si>
  <si>
    <t>(State Aidable Auditors)</t>
  </si>
  <si>
    <t>Gender:</t>
  </si>
  <si>
    <t>Spring 2012 Freeze      6-Feb-12</t>
  </si>
  <si>
    <t>Not Reported</t>
  </si>
  <si>
    <t>Spring 2013 Freeze     4-Feb-13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</si>
</sst>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%"/>
    <numFmt numFmtId="165" formatCode="#,##0.0"/>
    <numFmt numFmtId="166" formatCode="0.0"/>
    <numFmt numFmtId="167" formatCode="0.000%"/>
    <numFmt numFmtId="168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BE0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3" fontId="2" fillId="2" borderId="2" xfId="0" applyNumberFormat="1" applyFont="1" applyFill="1" applyBorder="1"/>
    <xf numFmtId="0" fontId="3" fillId="0" borderId="2" xfId="0" applyFont="1" applyBorder="1"/>
    <xf numFmtId="0" fontId="3" fillId="0" borderId="3" xfId="0" applyFont="1" applyBorder="1"/>
    <xf numFmtId="0" fontId="2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" fontId="2" fillId="2" borderId="2" xfId="0" applyNumberFormat="1" applyFont="1" applyFill="1" applyBorder="1"/>
    <xf numFmtId="165" fontId="2" fillId="2" borderId="2" xfId="0" applyNumberFormat="1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2" borderId="2" xfId="0" applyFont="1" applyFill="1" applyBorder="1"/>
    <xf numFmtId="166" fontId="2" fillId="2" borderId="2" xfId="0" applyNumberFormat="1" applyFont="1" applyFill="1" applyBorder="1"/>
    <xf numFmtId="0" fontId="2" fillId="0" borderId="3" xfId="0" applyFont="1" applyBorder="1" applyAlignment="1"/>
    <xf numFmtId="3" fontId="5" fillId="2" borderId="7" xfId="0" applyNumberFormat="1" applyFont="1" applyFill="1" applyBorder="1" applyAlignment="1">
      <alignment horizontal="right" vertical="center" wrapText="1"/>
    </xf>
    <xf numFmtId="3" fontId="5" fillId="2" borderId="7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horizontal="left"/>
    </xf>
    <xf numFmtId="0" fontId="3" fillId="0" borderId="8" xfId="0" applyFont="1" applyBorder="1"/>
    <xf numFmtId="0" fontId="3" fillId="0" borderId="9" xfId="0" applyFont="1" applyBorder="1"/>
    <xf numFmtId="0" fontId="2" fillId="0" borderId="9" xfId="0" applyFont="1" applyBorder="1" applyAlignment="1">
      <alignment horizontal="right"/>
    </xf>
    <xf numFmtId="165" fontId="5" fillId="0" borderId="6" xfId="0" applyNumberFormat="1" applyFont="1" applyFill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right"/>
    </xf>
    <xf numFmtId="0" fontId="2" fillId="0" borderId="10" xfId="0" applyFont="1" applyBorder="1" applyAlignment="1">
      <alignment vertical="center"/>
    </xf>
    <xf numFmtId="0" fontId="3" fillId="0" borderId="11" xfId="0" applyFont="1" applyBorder="1"/>
    <xf numFmtId="0" fontId="2" fillId="0" borderId="11" xfId="0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3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3" fontId="2" fillId="3" borderId="1" xfId="0" applyNumberFormat="1" applyFont="1" applyFill="1" applyBorder="1"/>
    <xf numFmtId="9" fontId="2" fillId="3" borderId="1" xfId="1" applyFont="1" applyFill="1" applyBorder="1"/>
    <xf numFmtId="9" fontId="2" fillId="3" borderId="1" xfId="1" applyNumberFormat="1" applyFont="1" applyFill="1" applyBorder="1"/>
    <xf numFmtId="165" fontId="2" fillId="3" borderId="1" xfId="0" applyNumberFormat="1" applyFont="1" applyFill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167" fontId="2" fillId="3" borderId="1" xfId="0" applyNumberFormat="1" applyFont="1" applyFill="1" applyBorder="1"/>
    <xf numFmtId="164" fontId="2" fillId="3" borderId="1" xfId="1" applyNumberFormat="1" applyFont="1" applyFill="1" applyBorder="1"/>
    <xf numFmtId="164" fontId="3" fillId="3" borderId="1" xfId="1" applyNumberFormat="1" applyFont="1" applyFill="1" applyBorder="1"/>
    <xf numFmtId="0" fontId="3" fillId="3" borderId="1" xfId="0" applyFont="1" applyFill="1" applyBorder="1"/>
    <xf numFmtId="164" fontId="5" fillId="3" borderId="1" xfId="1" applyNumberFormat="1" applyFont="1" applyFill="1" applyBorder="1" applyAlignment="1">
      <alignment horizontal="right" vertical="center" wrapText="1"/>
    </xf>
    <xf numFmtId="164" fontId="5" fillId="3" borderId="1" xfId="1" applyNumberFormat="1" applyFont="1" applyFill="1" applyBorder="1" applyAlignment="1">
      <alignment vertical="center" wrapText="1"/>
    </xf>
    <xf numFmtId="164" fontId="2" fillId="3" borderId="1" xfId="1" applyNumberFormat="1" applyFont="1" applyFill="1" applyBorder="1" applyAlignment="1">
      <alignment vertical="center"/>
    </xf>
    <xf numFmtId="3" fontId="2" fillId="0" borderId="2" xfId="0" applyNumberFormat="1" applyFont="1" applyFill="1" applyBorder="1"/>
    <xf numFmtId="1" fontId="2" fillId="0" borderId="2" xfId="0" applyNumberFormat="1" applyFont="1" applyFill="1" applyBorder="1"/>
    <xf numFmtId="165" fontId="2" fillId="0" borderId="2" xfId="0" applyNumberFormat="1" applyFont="1" applyFill="1" applyBorder="1"/>
    <xf numFmtId="0" fontId="2" fillId="0" borderId="2" xfId="0" applyFont="1" applyFill="1" applyBorder="1"/>
    <xf numFmtId="166" fontId="2" fillId="0" borderId="2" xfId="0" applyNumberFormat="1" applyFont="1" applyFill="1" applyBorder="1"/>
    <xf numFmtId="3" fontId="5" fillId="0" borderId="7" xfId="0" applyNumberFormat="1" applyFont="1" applyFill="1" applyBorder="1" applyAlignment="1">
      <alignment horizontal="right" vertical="center" wrapText="1"/>
    </xf>
    <xf numFmtId="3" fontId="5" fillId="0" borderId="7" xfId="0" applyNumberFormat="1" applyFont="1" applyFill="1" applyBorder="1" applyAlignment="1">
      <alignment vertical="center" wrapText="1"/>
    </xf>
    <xf numFmtId="3" fontId="2" fillId="0" borderId="2" xfId="0" applyNumberFormat="1" applyFont="1" applyFill="1" applyBorder="1" applyAlignment="1">
      <alignment horizontal="left"/>
    </xf>
    <xf numFmtId="3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vertical="top" wrapText="1"/>
    </xf>
    <xf numFmtId="0" fontId="7" fillId="0" borderId="3" xfId="0" applyNumberFormat="1" applyFont="1" applyFill="1" applyBorder="1" applyAlignment="1">
      <alignment wrapText="1"/>
    </xf>
    <xf numFmtId="0" fontId="8" fillId="3" borderId="1" xfId="0" applyFont="1" applyFill="1" applyBorder="1" applyAlignment="1">
      <alignment horizontal="right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166" fontId="6" fillId="0" borderId="12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4" borderId="14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5" xfId="0" applyNumberFormat="1" applyFont="1" applyFill="1" applyBorder="1" applyAlignment="1">
      <alignment vertical="center" wrapText="1"/>
    </xf>
    <xf numFmtId="3" fontId="10" fillId="0" borderId="15" xfId="0" applyNumberFormat="1" applyFont="1" applyFill="1" applyBorder="1" applyAlignment="1">
      <alignment horizontal="center" vertical="center"/>
    </xf>
    <xf numFmtId="3" fontId="10" fillId="0" borderId="15" xfId="0" applyNumberFormat="1" applyFont="1" applyFill="1" applyBorder="1" applyAlignment="1">
      <alignment horizontal="center" vertical="center" wrapText="1"/>
    </xf>
    <xf numFmtId="3" fontId="9" fillId="0" borderId="15" xfId="0" applyNumberFormat="1" applyFont="1" applyFill="1" applyBorder="1" applyAlignment="1">
      <alignment horizontal="center" vertical="center"/>
    </xf>
    <xf numFmtId="168" fontId="6" fillId="4" borderId="7" xfId="2" applyNumberFormat="1" applyFont="1" applyFill="1" applyBorder="1" applyAlignment="1">
      <alignment vertical="center" wrapText="1"/>
    </xf>
    <xf numFmtId="3" fontId="0" fillId="4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vertical="center" wrapText="1"/>
    </xf>
    <xf numFmtId="165" fontId="10" fillId="0" borderId="15" xfId="0" applyNumberFormat="1" applyFont="1" applyFill="1" applyBorder="1" applyAlignment="1">
      <alignment horizontal="right" vertical="center" wrapText="1"/>
    </xf>
    <xf numFmtId="165" fontId="9" fillId="0" borderId="16" xfId="0" applyNumberFormat="1" applyFont="1" applyFill="1" applyBorder="1" applyAlignment="1">
      <alignment horizontal="right" vertical="center"/>
    </xf>
    <xf numFmtId="165" fontId="6" fillId="4" borderId="7" xfId="0" applyNumberFormat="1" applyFont="1" applyFill="1" applyBorder="1" applyAlignment="1">
      <alignment vertical="center" wrapText="1"/>
    </xf>
    <xf numFmtId="165" fontId="2" fillId="4" borderId="1" xfId="0" applyNumberFormat="1" applyFont="1" applyFill="1" applyBorder="1" applyAlignment="1">
      <alignment horizontal="center" vertical="center"/>
    </xf>
    <xf numFmtId="4" fontId="10" fillId="0" borderId="15" xfId="0" applyNumberFormat="1" applyFont="1" applyFill="1" applyBorder="1" applyAlignment="1">
      <alignment horizontal="center" vertical="center"/>
    </xf>
    <xf numFmtId="165" fontId="10" fillId="0" borderId="15" xfId="0" applyNumberFormat="1" applyFont="1" applyFill="1" applyBorder="1" applyAlignment="1">
      <alignment horizontal="center" vertical="center" wrapText="1"/>
    </xf>
    <xf numFmtId="165" fontId="9" fillId="0" borderId="15" xfId="0" applyNumberFormat="1" applyFont="1" applyFill="1" applyBorder="1" applyAlignment="1">
      <alignment horizontal="center" vertical="center"/>
    </xf>
    <xf numFmtId="165" fontId="6" fillId="4" borderId="7" xfId="0" applyNumberFormat="1" applyFont="1" applyFill="1" applyBorder="1" applyAlignment="1">
      <alignment horizontal="center" vertical="center" wrapText="1"/>
    </xf>
    <xf numFmtId="0" fontId="10" fillId="0" borderId="15" xfId="0" applyNumberFormat="1" applyFont="1" applyFill="1" applyBorder="1" applyAlignment="1"/>
    <xf numFmtId="0" fontId="10" fillId="0" borderId="15" xfId="0" applyNumberFormat="1" applyFont="1" applyFill="1" applyBorder="1" applyAlignment="1">
      <alignment horizontal="right" vertical="center" wrapText="1"/>
    </xf>
    <xf numFmtId="165" fontId="10" fillId="0" borderId="15" xfId="0" applyNumberFormat="1" applyFont="1" applyFill="1" applyBorder="1" applyAlignment="1">
      <alignment horizontal="right" vertical="center"/>
    </xf>
    <xf numFmtId="0" fontId="0" fillId="0" borderId="1" xfId="0" applyBorder="1"/>
    <xf numFmtId="165" fontId="5" fillId="0" borderId="15" xfId="0" applyNumberFormat="1" applyFont="1" applyFill="1" applyBorder="1" applyAlignment="1">
      <alignment horizontal="right" vertical="center" wrapText="1"/>
    </xf>
    <xf numFmtId="3" fontId="10" fillId="0" borderId="15" xfId="0" applyNumberFormat="1" applyFont="1" applyFill="1" applyBorder="1" applyAlignment="1">
      <alignment horizontal="right" vertical="center" wrapText="1"/>
    </xf>
    <xf numFmtId="3" fontId="9" fillId="0" borderId="15" xfId="0" applyNumberFormat="1" applyFont="1" applyFill="1" applyBorder="1" applyAlignment="1">
      <alignment wrapText="1"/>
    </xf>
    <xf numFmtId="3" fontId="6" fillId="4" borderId="7" xfId="0" applyNumberFormat="1" applyFont="1" applyFill="1" applyBorder="1" applyAlignment="1">
      <alignment horizontal="right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3" fontId="6" fillId="4" borderId="17" xfId="0" applyNumberFormat="1" applyFont="1" applyFill="1" applyBorder="1" applyAlignment="1">
      <alignment horizontal="right" vertical="center" wrapText="1"/>
    </xf>
    <xf numFmtId="165" fontId="5" fillId="0" borderId="7" xfId="0" applyNumberFormat="1" applyFont="1" applyFill="1" applyBorder="1" applyAlignment="1">
      <alignment horizontal="right" vertical="center" wrapText="1"/>
    </xf>
    <xf numFmtId="3" fontId="9" fillId="0" borderId="18" xfId="0" applyNumberFormat="1" applyFont="1" applyFill="1" applyBorder="1" applyAlignment="1">
      <alignment wrapText="1"/>
    </xf>
    <xf numFmtId="3" fontId="6" fillId="4" borderId="2" xfId="0" applyNumberFormat="1" applyFont="1" applyFill="1" applyBorder="1" applyAlignment="1">
      <alignment horizontal="right" vertical="center" wrapText="1"/>
    </xf>
    <xf numFmtId="1" fontId="2" fillId="4" borderId="1" xfId="0" applyNumberFormat="1" applyFont="1" applyFill="1" applyBorder="1" applyAlignment="1">
      <alignment horizontal="center" vertical="center"/>
    </xf>
    <xf numFmtId="1" fontId="2" fillId="5" borderId="1" xfId="0" applyNumberFormat="1" applyFont="1" applyFill="1" applyBorder="1"/>
    <xf numFmtId="3" fontId="9" fillId="0" borderId="6" xfId="0" applyNumberFormat="1" applyFont="1" applyFill="1" applyBorder="1" applyAlignment="1">
      <alignment vertical="center"/>
    </xf>
    <xf numFmtId="3" fontId="9" fillId="0" borderId="1" xfId="0" applyNumberFormat="1" applyFont="1" applyFill="1" applyBorder="1" applyAlignment="1">
      <alignment vertical="center"/>
    </xf>
    <xf numFmtId="0" fontId="10" fillId="0" borderId="15" xfId="0" applyNumberFormat="1" applyFont="1" applyFill="1" applyBorder="1" applyAlignment="1">
      <alignment horizontal="center" vertical="center"/>
    </xf>
    <xf numFmtId="3" fontId="9" fillId="0" borderId="6" xfId="0" applyNumberFormat="1" applyFont="1" applyFill="1" applyBorder="1" applyAlignment="1">
      <alignment horizontal="center" vertical="center"/>
    </xf>
    <xf numFmtId="3" fontId="6" fillId="4" borderId="2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3" fontId="9" fillId="0" borderId="15" xfId="0" applyNumberFormat="1" applyFont="1" applyFill="1" applyBorder="1" applyAlignment="1">
      <alignment horizontal="center" vertical="center" wrapText="1"/>
    </xf>
    <xf numFmtId="3" fontId="6" fillId="4" borderId="7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165" fontId="0" fillId="4" borderId="1" xfId="0" applyNumberFormat="1" applyFill="1" applyBorder="1" applyAlignment="1">
      <alignment horizontal="center" vertical="center"/>
    </xf>
    <xf numFmtId="165" fontId="2" fillId="5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/>
    <xf numFmtId="0" fontId="2" fillId="4" borderId="1" xfId="0" applyFont="1" applyFill="1" applyBorder="1"/>
    <xf numFmtId="1" fontId="2" fillId="4" borderId="1" xfId="0" applyNumberFormat="1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BE0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Headcount!$A$2</c:f>
              <c:strCache>
                <c:ptCount val="1"/>
                <c:pt idx="0">
                  <c:v>Total Headcount</c:v>
                </c:pt>
              </c:strCache>
            </c:strRef>
          </c:tx>
          <c:cat>
            <c:strRef>
              <c:f>Headcount!$B$1:$H$1</c:f>
              <c:strCache>
                <c:ptCount val="7"/>
                <c:pt idx="0">
                  <c:v>Spring 2007 Freeze</c:v>
                </c:pt>
                <c:pt idx="1">
                  <c:v>Spring 2008
Freeze</c:v>
                </c:pt>
                <c:pt idx="2">
                  <c:v>Spring 2009
Freeze
2-Feb-09</c:v>
                </c:pt>
                <c:pt idx="3">
                  <c:v>Spring 2010
Freeze
8-Feb-10</c:v>
                </c:pt>
                <c:pt idx="4">
                  <c:v>Spring 2011  Freeze      7-Feb-11</c:v>
                </c:pt>
                <c:pt idx="5">
                  <c:v>Spring 2012 Freeze     6-Feb-12</c:v>
                </c:pt>
                <c:pt idx="6">
                  <c:v>Spring 2013 Freeze     4-Feb-13</c:v>
                </c:pt>
              </c:strCache>
            </c:strRef>
          </c:cat>
          <c:val>
            <c:numRef>
              <c:f>Headcount!$B$2:$H$2</c:f>
              <c:numCache>
                <c:formatCode>#,##0</c:formatCode>
                <c:ptCount val="7"/>
                <c:pt idx="0">
                  <c:v>6063</c:v>
                </c:pt>
                <c:pt idx="1">
                  <c:v>5939</c:v>
                </c:pt>
                <c:pt idx="2">
                  <c:v>5822</c:v>
                </c:pt>
                <c:pt idx="3" formatCode="_(* #,##0_);_(* \(#,##0\);_(* &quot;-&quot;??_);_(@_)">
                  <c:v>6339</c:v>
                </c:pt>
                <c:pt idx="4">
                  <c:v>6312</c:v>
                </c:pt>
                <c:pt idx="5" formatCode="General">
                  <c:v>6214</c:v>
                </c:pt>
                <c:pt idx="6" formatCode="General">
                  <c:v>6006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4462720"/>
        <c:axId val="94464256"/>
      </c:lineChart>
      <c:catAx>
        <c:axId val="9446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4464256"/>
        <c:crosses val="autoZero"/>
        <c:auto val="1"/>
        <c:lblAlgn val="ctr"/>
        <c:lblOffset val="100"/>
        <c:noMultiLvlLbl val="0"/>
      </c:catAx>
      <c:valAx>
        <c:axId val="9446425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94462720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'Credit Hours'!$A$2</c:f>
              <c:strCache>
                <c:ptCount val="1"/>
                <c:pt idx="0">
                  <c:v>Total CREDIT HOURS</c:v>
                </c:pt>
              </c:strCache>
            </c:strRef>
          </c:tx>
          <c:cat>
            <c:strRef>
              <c:f>'Credit Hours'!$B$1:$G$1</c:f>
              <c:strCache>
                <c:ptCount val="6"/>
                <c:pt idx="0">
                  <c:v>Spring 2008
Freeze</c:v>
                </c:pt>
                <c:pt idx="1">
                  <c:v>Spring 2009
Freeze
2-Feb-09</c:v>
                </c:pt>
                <c:pt idx="2">
                  <c:v>Spring 2010
Freeze
8-Feb-10</c:v>
                </c:pt>
                <c:pt idx="3">
                  <c:v>Spring 2011  Freeze      7-Feb-11</c:v>
                </c:pt>
                <c:pt idx="4">
                  <c:v>Spring 2012 Freeze     6-Feb-12</c:v>
                </c:pt>
                <c:pt idx="5">
                  <c:v>Spring 2013 Freeze     4-Feb-13</c:v>
                </c:pt>
              </c:strCache>
            </c:strRef>
          </c:cat>
          <c:val>
            <c:numRef>
              <c:f>'Credit Hours'!$B$2:$G$2</c:f>
              <c:numCache>
                <c:formatCode>#,##0.0</c:formatCode>
                <c:ptCount val="6"/>
                <c:pt idx="0">
                  <c:v>56906.5</c:v>
                </c:pt>
                <c:pt idx="1">
                  <c:v>57955</c:v>
                </c:pt>
                <c:pt idx="2">
                  <c:v>62464</c:v>
                </c:pt>
                <c:pt idx="3">
                  <c:v>61035.5</c:v>
                </c:pt>
                <c:pt idx="4">
                  <c:v>60558</c:v>
                </c:pt>
                <c:pt idx="5">
                  <c:v>58466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2347648"/>
        <c:axId val="142357632"/>
      </c:lineChart>
      <c:catAx>
        <c:axId val="14234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2357632"/>
        <c:crosses val="autoZero"/>
        <c:auto val="1"/>
        <c:lblAlgn val="ctr"/>
        <c:lblOffset val="100"/>
        <c:noMultiLvlLbl val="0"/>
      </c:catAx>
      <c:valAx>
        <c:axId val="142357632"/>
        <c:scaling>
          <c:orientation val="minMax"/>
        </c:scaling>
        <c:delete val="0"/>
        <c:axPos val="l"/>
        <c:majorGridlines/>
        <c:numFmt formatCode="#,##0.0" sourceLinked="1"/>
        <c:majorTickMark val="none"/>
        <c:minorTickMark val="none"/>
        <c:tickLblPos val="nextTo"/>
        <c:crossAx val="142347648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'Annual FTE'!$A$2</c:f>
              <c:strCache>
                <c:ptCount val="1"/>
                <c:pt idx="0">
                  <c:v>Annual FTE</c:v>
                </c:pt>
              </c:strCache>
            </c:strRef>
          </c:tx>
          <c:cat>
            <c:strRef>
              <c:f>'Annual FTE'!$B$1:$H$1</c:f>
              <c:strCache>
                <c:ptCount val="7"/>
                <c:pt idx="0">
                  <c:v>Spring 2007 Freeze</c:v>
                </c:pt>
                <c:pt idx="1">
                  <c:v>Spring 2008
Freeze</c:v>
                </c:pt>
                <c:pt idx="2">
                  <c:v>Spring 2009
Freeze
2-Feb-09</c:v>
                </c:pt>
                <c:pt idx="3">
                  <c:v>Spring 2010
Freeze
8-Feb-10</c:v>
                </c:pt>
                <c:pt idx="4">
                  <c:v>Spring 2011  Freeze      7-Feb-11</c:v>
                </c:pt>
                <c:pt idx="5">
                  <c:v>Spring 2012  Freeze      6-Feb-12</c:v>
                </c:pt>
                <c:pt idx="6">
                  <c:v>Spring 2013 Freeze     4-Feb-13</c:v>
                </c:pt>
              </c:strCache>
            </c:strRef>
          </c:cat>
          <c:val>
            <c:numRef>
              <c:f>'Annual FTE'!$B$2:$H$2</c:f>
              <c:numCache>
                <c:formatCode>#,##0.0</c:formatCode>
                <c:ptCount val="7"/>
                <c:pt idx="0" formatCode="#,##0.00">
                  <c:v>1920.2</c:v>
                </c:pt>
                <c:pt idx="1">
                  <c:v>1898.9</c:v>
                </c:pt>
                <c:pt idx="2">
                  <c:v>1931.8</c:v>
                </c:pt>
                <c:pt idx="3">
                  <c:v>2082.1</c:v>
                </c:pt>
                <c:pt idx="4">
                  <c:v>2034.5</c:v>
                </c:pt>
                <c:pt idx="5" formatCode="General">
                  <c:v>2018.6</c:v>
                </c:pt>
                <c:pt idx="6">
                  <c:v>1948.87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7012736"/>
        <c:axId val="135172096"/>
      </c:lineChart>
      <c:catAx>
        <c:axId val="11701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35172096"/>
        <c:crosses val="autoZero"/>
        <c:auto val="1"/>
        <c:lblAlgn val="ctr"/>
        <c:lblOffset val="100"/>
        <c:noMultiLvlLbl val="0"/>
      </c:catAx>
      <c:valAx>
        <c:axId val="135172096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crossAx val="117012736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Student Type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'Student Type'!$B$1:$B$2</c:f>
              <c:strCache>
                <c:ptCount val="1"/>
                <c:pt idx="0">
                  <c:v>Student Type*: Spring 2007 Freeze</c:v>
                </c:pt>
              </c:strCache>
            </c:strRef>
          </c:tx>
          <c:invertIfNegative val="0"/>
          <c:cat>
            <c:strRef>
              <c:f>'Student Type'!$A$3:$A$8</c:f>
              <c:strCache>
                <c:ptCount val="6"/>
                <c:pt idx="0">
                  <c:v>First Time</c:v>
                </c:pt>
                <c:pt idx="1">
                  <c:v>Transfer</c:v>
                </c:pt>
                <c:pt idx="2">
                  <c:v>Continuing</c:v>
                </c:pt>
                <c:pt idx="3">
                  <c:v>Returning</c:v>
                </c:pt>
                <c:pt idx="4">
                  <c:v>Concurrently Enrolled in HS</c:v>
                </c:pt>
                <c:pt idx="5">
                  <c:v>(State Aidable Auditors)</c:v>
                </c:pt>
              </c:strCache>
            </c:strRef>
          </c:cat>
          <c:val>
            <c:numRef>
              <c:f>'Student Type'!$B$3:$B$8</c:f>
              <c:numCache>
                <c:formatCode>General</c:formatCode>
                <c:ptCount val="6"/>
                <c:pt idx="0">
                  <c:v>525</c:v>
                </c:pt>
                <c:pt idx="1">
                  <c:v>163</c:v>
                </c:pt>
                <c:pt idx="2">
                  <c:v>4183</c:v>
                </c:pt>
                <c:pt idx="3">
                  <c:v>568</c:v>
                </c:pt>
                <c:pt idx="4">
                  <c:v>624</c:v>
                </c:pt>
              </c:numCache>
            </c:numRef>
          </c:val>
        </c:ser>
        <c:ser>
          <c:idx val="1"/>
          <c:order val="1"/>
          <c:tx>
            <c:strRef>
              <c:f>'Student Type'!$C$1:$C$2</c:f>
              <c:strCache>
                <c:ptCount val="1"/>
                <c:pt idx="0">
                  <c:v>Student Type*: Spring 2008
Freeze</c:v>
                </c:pt>
              </c:strCache>
            </c:strRef>
          </c:tx>
          <c:invertIfNegative val="0"/>
          <c:cat>
            <c:strRef>
              <c:f>'Student Type'!$A$3:$A$8</c:f>
              <c:strCache>
                <c:ptCount val="6"/>
                <c:pt idx="0">
                  <c:v>First Time</c:v>
                </c:pt>
                <c:pt idx="1">
                  <c:v>Transfer</c:v>
                </c:pt>
                <c:pt idx="2">
                  <c:v>Continuing</c:v>
                </c:pt>
                <c:pt idx="3">
                  <c:v>Returning</c:v>
                </c:pt>
                <c:pt idx="4">
                  <c:v>Concurrently Enrolled in HS</c:v>
                </c:pt>
                <c:pt idx="5">
                  <c:v>(State Aidable Auditors)</c:v>
                </c:pt>
              </c:strCache>
            </c:strRef>
          </c:cat>
          <c:val>
            <c:numRef>
              <c:f>'Student Type'!$C$3:$C$8</c:f>
              <c:numCache>
                <c:formatCode>#,##0</c:formatCode>
                <c:ptCount val="6"/>
                <c:pt idx="0">
                  <c:v>539</c:v>
                </c:pt>
                <c:pt idx="1">
                  <c:v>194</c:v>
                </c:pt>
                <c:pt idx="2">
                  <c:v>4235</c:v>
                </c:pt>
                <c:pt idx="3">
                  <c:v>337</c:v>
                </c:pt>
                <c:pt idx="4">
                  <c:v>582</c:v>
                </c:pt>
              </c:numCache>
            </c:numRef>
          </c:val>
        </c:ser>
        <c:ser>
          <c:idx val="2"/>
          <c:order val="2"/>
          <c:tx>
            <c:strRef>
              <c:f>'Student Type'!$D$1:$D$2</c:f>
              <c:strCache>
                <c:ptCount val="1"/>
                <c:pt idx="0">
                  <c:v>Student Type*: Spring 2009
Freeze
2-Feb-09</c:v>
                </c:pt>
              </c:strCache>
            </c:strRef>
          </c:tx>
          <c:invertIfNegative val="0"/>
          <c:cat>
            <c:strRef>
              <c:f>'Student Type'!$A$3:$A$8</c:f>
              <c:strCache>
                <c:ptCount val="6"/>
                <c:pt idx="0">
                  <c:v>First Time</c:v>
                </c:pt>
                <c:pt idx="1">
                  <c:v>Transfer</c:v>
                </c:pt>
                <c:pt idx="2">
                  <c:v>Continuing</c:v>
                </c:pt>
                <c:pt idx="3">
                  <c:v>Returning</c:v>
                </c:pt>
                <c:pt idx="4">
                  <c:v>Concurrently Enrolled in HS</c:v>
                </c:pt>
                <c:pt idx="5">
                  <c:v>(State Aidable Auditors)</c:v>
                </c:pt>
              </c:strCache>
            </c:strRef>
          </c:cat>
          <c:val>
            <c:numRef>
              <c:f>'Student Type'!$D$3:$D$8</c:f>
              <c:numCache>
                <c:formatCode>#,##0</c:formatCode>
                <c:ptCount val="6"/>
                <c:pt idx="0">
                  <c:v>446</c:v>
                </c:pt>
                <c:pt idx="1">
                  <c:v>185</c:v>
                </c:pt>
                <c:pt idx="2">
                  <c:v>4299</c:v>
                </c:pt>
                <c:pt idx="3">
                  <c:v>334</c:v>
                </c:pt>
                <c:pt idx="4">
                  <c:v>558</c:v>
                </c:pt>
              </c:numCache>
            </c:numRef>
          </c:val>
        </c:ser>
        <c:ser>
          <c:idx val="3"/>
          <c:order val="3"/>
          <c:tx>
            <c:strRef>
              <c:f>'Student Type'!$E$1:$E$2</c:f>
              <c:strCache>
                <c:ptCount val="1"/>
                <c:pt idx="0">
                  <c:v>Student Type*: Spring 2010
Freeze
8-Feb-10</c:v>
                </c:pt>
              </c:strCache>
            </c:strRef>
          </c:tx>
          <c:invertIfNegative val="0"/>
          <c:cat>
            <c:strRef>
              <c:f>'Student Type'!$A$3:$A$8</c:f>
              <c:strCache>
                <c:ptCount val="6"/>
                <c:pt idx="0">
                  <c:v>First Time</c:v>
                </c:pt>
                <c:pt idx="1">
                  <c:v>Transfer</c:v>
                </c:pt>
                <c:pt idx="2">
                  <c:v>Continuing</c:v>
                </c:pt>
                <c:pt idx="3">
                  <c:v>Returning</c:v>
                </c:pt>
                <c:pt idx="4">
                  <c:v>Concurrently Enrolled in HS</c:v>
                </c:pt>
                <c:pt idx="5">
                  <c:v>(State Aidable Auditors)</c:v>
                </c:pt>
              </c:strCache>
            </c:strRef>
          </c:cat>
          <c:val>
            <c:numRef>
              <c:f>'Student Type'!$E$3:$E$8</c:f>
              <c:numCache>
                <c:formatCode>#,##0</c:formatCode>
                <c:ptCount val="6"/>
                <c:pt idx="0">
                  <c:v>560</c:v>
                </c:pt>
                <c:pt idx="1">
                  <c:v>223</c:v>
                </c:pt>
                <c:pt idx="2">
                  <c:v>4594</c:v>
                </c:pt>
                <c:pt idx="3">
                  <c:v>335</c:v>
                </c:pt>
                <c:pt idx="4">
                  <c:v>602</c:v>
                </c:pt>
                <c:pt idx="5">
                  <c:v>25</c:v>
                </c:pt>
              </c:numCache>
            </c:numRef>
          </c:val>
        </c:ser>
        <c:ser>
          <c:idx val="4"/>
          <c:order val="4"/>
          <c:tx>
            <c:strRef>
              <c:f>'Student Type'!$F$1:$F$2</c:f>
              <c:strCache>
                <c:ptCount val="1"/>
                <c:pt idx="0">
                  <c:v>Student Type*: Spring 2011  Freeze         7-Feb-11</c:v>
                </c:pt>
              </c:strCache>
            </c:strRef>
          </c:tx>
          <c:invertIfNegative val="0"/>
          <c:cat>
            <c:strRef>
              <c:f>'Student Type'!$A$3:$A$8</c:f>
              <c:strCache>
                <c:ptCount val="6"/>
                <c:pt idx="0">
                  <c:v>First Time</c:v>
                </c:pt>
                <c:pt idx="1">
                  <c:v>Transfer</c:v>
                </c:pt>
                <c:pt idx="2">
                  <c:v>Continuing</c:v>
                </c:pt>
                <c:pt idx="3">
                  <c:v>Returning</c:v>
                </c:pt>
                <c:pt idx="4">
                  <c:v>Concurrently Enrolled in HS</c:v>
                </c:pt>
                <c:pt idx="5">
                  <c:v>(State Aidable Auditors)</c:v>
                </c:pt>
              </c:strCache>
            </c:strRef>
          </c:cat>
          <c:val>
            <c:numRef>
              <c:f>'Student Type'!$F$3:$F$8</c:f>
              <c:numCache>
                <c:formatCode>General</c:formatCode>
                <c:ptCount val="6"/>
                <c:pt idx="0" formatCode="#,##0">
                  <c:v>511</c:v>
                </c:pt>
                <c:pt idx="1">
                  <c:v>267</c:v>
                </c:pt>
                <c:pt idx="2" formatCode="#,##0">
                  <c:v>4420</c:v>
                </c:pt>
                <c:pt idx="3" formatCode="0">
                  <c:v>513</c:v>
                </c:pt>
                <c:pt idx="4">
                  <c:v>565</c:v>
                </c:pt>
                <c:pt idx="5">
                  <c:v>36</c:v>
                </c:pt>
              </c:numCache>
            </c:numRef>
          </c:val>
        </c:ser>
        <c:ser>
          <c:idx val="5"/>
          <c:order val="5"/>
          <c:tx>
            <c:strRef>
              <c:f>'Student Type'!$G$1:$G$2</c:f>
              <c:strCache>
                <c:ptCount val="1"/>
                <c:pt idx="0">
                  <c:v>Student Type*: Spring 2012  Freeze         6-Feb-12</c:v>
                </c:pt>
              </c:strCache>
            </c:strRef>
          </c:tx>
          <c:invertIfNegative val="0"/>
          <c:cat>
            <c:strRef>
              <c:f>'Student Type'!$A$3:$A$8</c:f>
              <c:strCache>
                <c:ptCount val="6"/>
                <c:pt idx="0">
                  <c:v>First Time</c:v>
                </c:pt>
                <c:pt idx="1">
                  <c:v>Transfer</c:v>
                </c:pt>
                <c:pt idx="2">
                  <c:v>Continuing</c:v>
                </c:pt>
                <c:pt idx="3">
                  <c:v>Returning</c:v>
                </c:pt>
                <c:pt idx="4">
                  <c:v>Concurrently Enrolled in HS</c:v>
                </c:pt>
                <c:pt idx="5">
                  <c:v>(State Aidable Auditors)</c:v>
                </c:pt>
              </c:strCache>
            </c:strRef>
          </c:cat>
          <c:val>
            <c:numRef>
              <c:f>'Student Type'!$G$3:$G$8</c:f>
              <c:numCache>
                <c:formatCode>General</c:formatCode>
                <c:ptCount val="6"/>
                <c:pt idx="0" formatCode="#,##0">
                  <c:v>461</c:v>
                </c:pt>
                <c:pt idx="1">
                  <c:v>238</c:v>
                </c:pt>
                <c:pt idx="2" formatCode="#,##0">
                  <c:v>4382</c:v>
                </c:pt>
                <c:pt idx="3" formatCode="0">
                  <c:v>547</c:v>
                </c:pt>
                <c:pt idx="4">
                  <c:v>563</c:v>
                </c:pt>
                <c:pt idx="5">
                  <c:v>23</c:v>
                </c:pt>
              </c:numCache>
            </c:numRef>
          </c:val>
        </c:ser>
        <c:ser>
          <c:idx val="6"/>
          <c:order val="6"/>
          <c:tx>
            <c:strRef>
              <c:f>'Student Type'!$H$1:$H$2</c:f>
              <c:strCache>
                <c:ptCount val="1"/>
                <c:pt idx="0">
                  <c:v>Student Type*: Spring 2013 Freeze     4-Feb-13</c:v>
                </c:pt>
              </c:strCache>
            </c:strRef>
          </c:tx>
          <c:invertIfNegative val="0"/>
          <c:cat>
            <c:strRef>
              <c:f>'Student Type'!$A$3:$A$8</c:f>
              <c:strCache>
                <c:ptCount val="6"/>
                <c:pt idx="0">
                  <c:v>First Time</c:v>
                </c:pt>
                <c:pt idx="1">
                  <c:v>Transfer</c:v>
                </c:pt>
                <c:pt idx="2">
                  <c:v>Continuing</c:v>
                </c:pt>
                <c:pt idx="3">
                  <c:v>Returning</c:v>
                </c:pt>
                <c:pt idx="4">
                  <c:v>Concurrently Enrolled in HS</c:v>
                </c:pt>
                <c:pt idx="5">
                  <c:v>(State Aidable Auditors)</c:v>
                </c:pt>
              </c:strCache>
            </c:strRef>
          </c:cat>
          <c:val>
            <c:numRef>
              <c:f>'Student Type'!$H$3:$H$8</c:f>
              <c:numCache>
                <c:formatCode>General</c:formatCode>
                <c:ptCount val="6"/>
                <c:pt idx="0" formatCode="#,##0">
                  <c:v>408</c:v>
                </c:pt>
                <c:pt idx="1">
                  <c:v>251</c:v>
                </c:pt>
                <c:pt idx="2" formatCode="#,##0">
                  <c:v>4255</c:v>
                </c:pt>
                <c:pt idx="3" formatCode="0">
                  <c:v>503</c:v>
                </c:pt>
                <c:pt idx="4">
                  <c:v>559</c:v>
                </c:pt>
                <c:pt idx="5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869632"/>
        <c:axId val="142871168"/>
      </c:barChart>
      <c:catAx>
        <c:axId val="14286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2871168"/>
        <c:crosses val="autoZero"/>
        <c:auto val="1"/>
        <c:lblAlgn val="ctr"/>
        <c:lblOffset val="100"/>
        <c:noMultiLvlLbl val="0"/>
      </c:catAx>
      <c:valAx>
        <c:axId val="1428711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42869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405686789151363"/>
          <c:y val="5.0879629629629629E-2"/>
          <c:w val="0.30509056509279098"/>
          <c:h val="0.7206124234470691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'CCHS HC'!$A$2</c:f>
              <c:strCache>
                <c:ptCount val="1"/>
                <c:pt idx="0">
                  <c:v>Concurrently Enrolled in HS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'CCHS HC'!$B$1:$H$1</c:f>
              <c:strCache>
                <c:ptCount val="7"/>
                <c:pt idx="0">
                  <c:v>Spring 2007 Freeze</c:v>
                </c:pt>
                <c:pt idx="1">
                  <c:v>Spring 2008
Freeze</c:v>
                </c:pt>
                <c:pt idx="2">
                  <c:v>Spring 2009
Freeze
2-Feb-09</c:v>
                </c:pt>
                <c:pt idx="3">
                  <c:v>Spring 2010
Freeze
8-Feb-10</c:v>
                </c:pt>
                <c:pt idx="4">
                  <c:v>Spring 2011  Freeze      7-Feb-11</c:v>
                </c:pt>
                <c:pt idx="5">
                  <c:v>Spring 2012  Freeze      6-Feb-12</c:v>
                </c:pt>
                <c:pt idx="6">
                  <c:v>Spring 2013 Freeze     4-Feb-13</c:v>
                </c:pt>
              </c:strCache>
            </c:strRef>
          </c:cat>
          <c:val>
            <c:numRef>
              <c:f>'CCHS HC'!$B$2:$H$2</c:f>
              <c:numCache>
                <c:formatCode>#,##0</c:formatCode>
                <c:ptCount val="7"/>
                <c:pt idx="0" formatCode="General">
                  <c:v>624</c:v>
                </c:pt>
                <c:pt idx="1">
                  <c:v>582</c:v>
                </c:pt>
                <c:pt idx="2">
                  <c:v>558</c:v>
                </c:pt>
                <c:pt idx="3">
                  <c:v>602</c:v>
                </c:pt>
                <c:pt idx="4" formatCode="General">
                  <c:v>565</c:v>
                </c:pt>
                <c:pt idx="5">
                  <c:v>563</c:v>
                </c:pt>
                <c:pt idx="6" formatCode="General">
                  <c:v>559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924800"/>
        <c:axId val="143270656"/>
      </c:barChart>
      <c:catAx>
        <c:axId val="14292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3270656"/>
        <c:crosses val="autoZero"/>
        <c:auto val="1"/>
        <c:lblAlgn val="ctr"/>
        <c:lblOffset val="100"/>
        <c:noMultiLvlLbl val="0"/>
      </c:catAx>
      <c:valAx>
        <c:axId val="143270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924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Gender: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Gender!$A$3</c:f>
              <c:strCache>
                <c:ptCount val="1"/>
                <c:pt idx="0">
                  <c:v>Total Males</c:v>
                </c:pt>
              </c:strCache>
            </c:strRef>
          </c:tx>
          <c:invertIfNegative val="0"/>
          <c:cat>
            <c:strRef>
              <c:f>Gender!$B$1:$H$2</c:f>
              <c:strCache>
                <c:ptCount val="7"/>
                <c:pt idx="0">
                  <c:v>Spring 2007 Freeze</c:v>
                </c:pt>
                <c:pt idx="1">
                  <c:v>Spring 2008
Freeze</c:v>
                </c:pt>
                <c:pt idx="2">
                  <c:v>Spring 2009
Freeze
2-Feb-09</c:v>
                </c:pt>
                <c:pt idx="3">
                  <c:v>Spring 2010
Freeze
8-Feb-10</c:v>
                </c:pt>
                <c:pt idx="4">
                  <c:v>Spring 2011  Freeze      7-Feb-11</c:v>
                </c:pt>
                <c:pt idx="5">
                  <c:v>Spring 2012 Freeze      6-Feb-12</c:v>
                </c:pt>
                <c:pt idx="6">
                  <c:v>Spring 2013 Freeze     4-Feb-13</c:v>
                </c:pt>
              </c:strCache>
            </c:strRef>
          </c:cat>
          <c:val>
            <c:numRef>
              <c:f>Gender!$B$3:$H$3</c:f>
              <c:numCache>
                <c:formatCode>#,##0</c:formatCode>
                <c:ptCount val="7"/>
                <c:pt idx="0">
                  <c:v>2350</c:v>
                </c:pt>
                <c:pt idx="1">
                  <c:v>2423</c:v>
                </c:pt>
                <c:pt idx="2">
                  <c:v>2359</c:v>
                </c:pt>
                <c:pt idx="3">
                  <c:v>2680</c:v>
                </c:pt>
                <c:pt idx="4">
                  <c:v>2662</c:v>
                </c:pt>
                <c:pt idx="5">
                  <c:v>2666</c:v>
                </c:pt>
                <c:pt idx="6">
                  <c:v>2526</c:v>
                </c:pt>
              </c:numCache>
            </c:numRef>
          </c:val>
        </c:ser>
        <c:ser>
          <c:idx val="1"/>
          <c:order val="1"/>
          <c:tx>
            <c:strRef>
              <c:f>Gender!$A$4</c:f>
              <c:strCache>
                <c:ptCount val="1"/>
                <c:pt idx="0">
                  <c:v>Total Females</c:v>
                </c:pt>
              </c:strCache>
            </c:strRef>
          </c:tx>
          <c:invertIfNegative val="0"/>
          <c:cat>
            <c:strRef>
              <c:f>Gender!$B$1:$H$2</c:f>
              <c:strCache>
                <c:ptCount val="7"/>
                <c:pt idx="0">
                  <c:v>Spring 2007 Freeze</c:v>
                </c:pt>
                <c:pt idx="1">
                  <c:v>Spring 2008
Freeze</c:v>
                </c:pt>
                <c:pt idx="2">
                  <c:v>Spring 2009
Freeze
2-Feb-09</c:v>
                </c:pt>
                <c:pt idx="3">
                  <c:v>Spring 2010
Freeze
8-Feb-10</c:v>
                </c:pt>
                <c:pt idx="4">
                  <c:v>Spring 2011  Freeze      7-Feb-11</c:v>
                </c:pt>
                <c:pt idx="5">
                  <c:v>Spring 2012 Freeze      6-Feb-12</c:v>
                </c:pt>
                <c:pt idx="6">
                  <c:v>Spring 2013 Freeze     4-Feb-13</c:v>
                </c:pt>
              </c:strCache>
            </c:strRef>
          </c:cat>
          <c:val>
            <c:numRef>
              <c:f>Gender!$B$4:$H$4</c:f>
              <c:numCache>
                <c:formatCode>#,##0</c:formatCode>
                <c:ptCount val="7"/>
                <c:pt idx="0">
                  <c:v>3702</c:v>
                </c:pt>
                <c:pt idx="1">
                  <c:v>3516</c:v>
                </c:pt>
                <c:pt idx="2">
                  <c:v>3463</c:v>
                </c:pt>
                <c:pt idx="3">
                  <c:v>3659</c:v>
                </c:pt>
                <c:pt idx="4">
                  <c:v>3650</c:v>
                </c:pt>
                <c:pt idx="5">
                  <c:v>3548</c:v>
                </c:pt>
                <c:pt idx="6">
                  <c:v>3480</c:v>
                </c:pt>
              </c:numCache>
            </c:numRef>
          </c:val>
        </c:ser>
        <c:ser>
          <c:idx val="2"/>
          <c:order val="2"/>
          <c:tx>
            <c:strRef>
              <c:f>Gender!$A$5</c:f>
              <c:strCache>
                <c:ptCount val="1"/>
                <c:pt idx="0">
                  <c:v>Not Reported</c:v>
                </c:pt>
              </c:strCache>
            </c:strRef>
          </c:tx>
          <c:invertIfNegative val="0"/>
          <c:cat>
            <c:strRef>
              <c:f>Gender!$B$1:$H$2</c:f>
              <c:strCache>
                <c:ptCount val="7"/>
                <c:pt idx="0">
                  <c:v>Spring 2007 Freeze</c:v>
                </c:pt>
                <c:pt idx="1">
                  <c:v>Spring 2008
Freeze</c:v>
                </c:pt>
                <c:pt idx="2">
                  <c:v>Spring 2009
Freeze
2-Feb-09</c:v>
                </c:pt>
                <c:pt idx="3">
                  <c:v>Spring 2010
Freeze
8-Feb-10</c:v>
                </c:pt>
                <c:pt idx="4">
                  <c:v>Spring 2011  Freeze      7-Feb-11</c:v>
                </c:pt>
                <c:pt idx="5">
                  <c:v>Spring 2012 Freeze      6-Feb-12</c:v>
                </c:pt>
                <c:pt idx="6">
                  <c:v>Spring 2013 Freeze     4-Feb-13</c:v>
                </c:pt>
              </c:strCache>
            </c:strRef>
          </c:cat>
          <c:val>
            <c:numRef>
              <c:f>Gender!$B$5:$H$5</c:f>
              <c:numCache>
                <c:formatCode>#,##0</c:formatCode>
                <c:ptCount val="7"/>
                <c:pt idx="0" formatCode="General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96928"/>
        <c:axId val="143198464"/>
      </c:barChart>
      <c:catAx>
        <c:axId val="14319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3198464"/>
        <c:crosses val="autoZero"/>
        <c:auto val="1"/>
        <c:lblAlgn val="ctr"/>
        <c:lblOffset val="100"/>
        <c:noMultiLvlLbl val="0"/>
      </c:catAx>
      <c:valAx>
        <c:axId val="14319846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31969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3</xdr:row>
      <xdr:rowOff>161925</xdr:rowOff>
    </xdr:from>
    <xdr:to>
      <xdr:col>8</xdr:col>
      <xdr:colOff>219075</xdr:colOff>
      <xdr:row>18</xdr:row>
      <xdr:rowOff>47625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</xdr:row>
      <xdr:rowOff>161925</xdr:rowOff>
    </xdr:from>
    <xdr:to>
      <xdr:col>8</xdr:col>
      <xdr:colOff>19050</xdr:colOff>
      <xdr:row>18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</xdr:row>
      <xdr:rowOff>114300</xdr:rowOff>
    </xdr:from>
    <xdr:to>
      <xdr:col>7</xdr:col>
      <xdr:colOff>504825</xdr:colOff>
      <xdr:row>18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9</xdr:row>
      <xdr:rowOff>95250</xdr:rowOff>
    </xdr:from>
    <xdr:to>
      <xdr:col>8</xdr:col>
      <xdr:colOff>114300</xdr:colOff>
      <xdr:row>31</xdr:row>
      <xdr:rowOff>19050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</xdr:row>
      <xdr:rowOff>161925</xdr:rowOff>
    </xdr:from>
    <xdr:to>
      <xdr:col>7</xdr:col>
      <xdr:colOff>85725</xdr:colOff>
      <xdr:row>18</xdr:row>
      <xdr:rowOff>47625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6</xdr:row>
      <xdr:rowOff>76200</xdr:rowOff>
    </xdr:from>
    <xdr:to>
      <xdr:col>8</xdr:col>
      <xdr:colOff>57150</xdr:colOff>
      <xdr:row>20</xdr:row>
      <xdr:rowOff>152400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9"/>
  <sheetViews>
    <sheetView tabSelected="1" zoomScale="110" zoomScaleNormal="110" workbookViewId="0">
      <pane ySplit="4" topLeftCell="A5" activePane="bottomLeft" state="frozen"/>
      <selection pane="bottomLeft" activeCell="D11" sqref="D11"/>
    </sheetView>
  </sheetViews>
  <sheetFormatPr defaultRowHeight="12.75" x14ac:dyDescent="0.2"/>
  <cols>
    <col min="1" max="1" width="3.5703125" style="2" customWidth="1"/>
    <col min="2" max="2" width="3" style="2" customWidth="1"/>
    <col min="3" max="3" width="45.140625" style="2" customWidth="1"/>
    <col min="4" max="5" width="14.5703125" style="2" customWidth="1"/>
    <col min="6" max="6" width="10.28515625" style="2" bestFit="1" customWidth="1"/>
    <col min="7" max="7" width="9.5703125" style="2" bestFit="1" customWidth="1"/>
    <col min="8" max="8" width="1.5703125" style="2" customWidth="1"/>
    <col min="9" max="16384" width="9.140625" style="2"/>
  </cols>
  <sheetData>
    <row r="1" spans="1:13" x14ac:dyDescent="0.2">
      <c r="A1" s="122" t="s">
        <v>92</v>
      </c>
      <c r="B1" s="123"/>
      <c r="C1" s="123"/>
      <c r="D1" s="123"/>
      <c r="E1" s="123"/>
      <c r="F1" s="123"/>
      <c r="G1" s="123"/>
      <c r="H1" s="1"/>
      <c r="I1" s="1"/>
      <c r="J1" s="1"/>
      <c r="K1" s="1"/>
      <c r="L1" s="1"/>
      <c r="M1" s="1"/>
    </row>
    <row r="2" spans="1:13" ht="27" customHeight="1" x14ac:dyDescent="0.2">
      <c r="A2" s="123"/>
      <c r="B2" s="123"/>
      <c r="C2" s="123"/>
      <c r="D2" s="123"/>
      <c r="E2" s="123"/>
      <c r="F2" s="123"/>
      <c r="G2" s="123"/>
      <c r="H2" s="1"/>
      <c r="I2" s="1"/>
      <c r="J2" s="1"/>
      <c r="K2" s="1"/>
      <c r="L2" s="1"/>
      <c r="M2" s="1"/>
    </row>
    <row r="3" spans="1:13" ht="12.75" customHeight="1" x14ac:dyDescent="0.2">
      <c r="A3" s="124"/>
      <c r="B3" s="125"/>
      <c r="C3" s="125"/>
      <c r="D3" s="126" t="s">
        <v>93</v>
      </c>
      <c r="E3" s="127" t="s">
        <v>0</v>
      </c>
      <c r="F3" s="129" t="s">
        <v>90</v>
      </c>
      <c r="G3" s="130" t="s">
        <v>91</v>
      </c>
      <c r="H3" s="114"/>
    </row>
    <row r="4" spans="1:13" x14ac:dyDescent="0.2">
      <c r="A4" s="124"/>
      <c r="B4" s="125"/>
      <c r="C4" s="125"/>
      <c r="D4" s="126"/>
      <c r="E4" s="128"/>
      <c r="F4" s="129"/>
      <c r="G4" s="130"/>
      <c r="H4" s="114"/>
    </row>
    <row r="5" spans="1:13" x14ac:dyDescent="0.2">
      <c r="A5" s="115" t="s">
        <v>1</v>
      </c>
      <c r="B5" s="116"/>
      <c r="C5" s="116"/>
      <c r="D5" s="3">
        <f>+D6+D7</f>
        <v>6006</v>
      </c>
      <c r="E5" s="30"/>
      <c r="F5" s="43">
        <f>+F6+F7</f>
        <v>6214</v>
      </c>
      <c r="G5" s="38">
        <f>(D5-F5)/F5</f>
        <v>-3.3472803347280332E-2</v>
      </c>
    </row>
    <row r="6" spans="1:13" x14ac:dyDescent="0.2">
      <c r="A6" s="4"/>
      <c r="B6" s="5"/>
      <c r="C6" s="6" t="s">
        <v>2</v>
      </c>
      <c r="D6" s="3">
        <v>2957</v>
      </c>
      <c r="E6" s="37">
        <f>D6/D5</f>
        <v>0.49234099234099232</v>
      </c>
      <c r="F6" s="43">
        <v>3081</v>
      </c>
      <c r="G6" s="38">
        <f t="shared" ref="G6:G17" si="0">(D6-F6)/F6</f>
        <v>-4.0246673158065564E-2</v>
      </c>
    </row>
    <row r="7" spans="1:13" x14ac:dyDescent="0.2">
      <c r="A7" s="4"/>
      <c r="B7" s="5"/>
      <c r="C7" s="6" t="s">
        <v>3</v>
      </c>
      <c r="D7" s="3">
        <f>D8+D9+D10</f>
        <v>3049</v>
      </c>
      <c r="E7" s="37">
        <f>D7/D5</f>
        <v>0.50765900765900762</v>
      </c>
      <c r="F7" s="43">
        <f>F8+F9+F10</f>
        <v>3133</v>
      </c>
      <c r="G7" s="38">
        <f t="shared" si="0"/>
        <v>-2.6811362910947972E-2</v>
      </c>
    </row>
    <row r="8" spans="1:13" x14ac:dyDescent="0.2">
      <c r="A8" s="4"/>
      <c r="B8" s="5"/>
      <c r="C8" s="7" t="s">
        <v>4</v>
      </c>
      <c r="D8" s="8">
        <v>906</v>
      </c>
      <c r="E8" s="37">
        <f>D8/D5</f>
        <v>0.15084915084915085</v>
      </c>
      <c r="F8" s="44">
        <v>950</v>
      </c>
      <c r="G8" s="38">
        <f t="shared" si="0"/>
        <v>-4.6315789473684213E-2</v>
      </c>
    </row>
    <row r="9" spans="1:13" x14ac:dyDescent="0.2">
      <c r="A9" s="4"/>
      <c r="B9" s="5"/>
      <c r="C9" s="7" t="s">
        <v>5</v>
      </c>
      <c r="D9" s="3">
        <v>1104</v>
      </c>
      <c r="E9" s="37">
        <f>D9/D5</f>
        <v>0.18381618381618381</v>
      </c>
      <c r="F9" s="43">
        <v>1139</v>
      </c>
      <c r="G9" s="38">
        <f t="shared" si="0"/>
        <v>-3.0728709394205442E-2</v>
      </c>
    </row>
    <row r="10" spans="1:13" x14ac:dyDescent="0.2">
      <c r="A10" s="4"/>
      <c r="B10" s="5"/>
      <c r="C10" s="7" t="s">
        <v>6</v>
      </c>
      <c r="D10" s="3">
        <v>1039</v>
      </c>
      <c r="E10" s="37">
        <f>D10/D5</f>
        <v>0.17299367299367299</v>
      </c>
      <c r="F10" s="43">
        <v>1044</v>
      </c>
      <c r="G10" s="38">
        <f t="shared" si="0"/>
        <v>-4.7892720306513406E-3</v>
      </c>
    </row>
    <row r="11" spans="1:13" ht="9" customHeight="1" x14ac:dyDescent="0.2">
      <c r="A11" s="4"/>
      <c r="B11" s="5"/>
      <c r="C11" s="6"/>
      <c r="D11" s="9"/>
      <c r="E11" s="33"/>
      <c r="F11" s="45"/>
      <c r="G11" s="38"/>
    </row>
    <row r="12" spans="1:13" x14ac:dyDescent="0.2">
      <c r="A12" s="10" t="s">
        <v>7</v>
      </c>
      <c r="B12" s="5"/>
      <c r="C12" s="11"/>
      <c r="D12" s="9">
        <v>58466</v>
      </c>
      <c r="E12" s="33"/>
      <c r="F12" s="45">
        <v>60558</v>
      </c>
      <c r="G12" s="38">
        <f t="shared" si="0"/>
        <v>-3.4545394497836786E-2</v>
      </c>
    </row>
    <row r="13" spans="1:13" x14ac:dyDescent="0.2">
      <c r="A13" s="10" t="s">
        <v>8</v>
      </c>
      <c r="B13" s="5"/>
      <c r="C13" s="11"/>
      <c r="D13" s="9">
        <v>1948.87</v>
      </c>
      <c r="E13" s="33"/>
      <c r="F13" s="45">
        <v>2018.6</v>
      </c>
      <c r="G13" s="38">
        <f t="shared" si="0"/>
        <v>-3.4543743188348373E-2</v>
      </c>
    </row>
    <row r="14" spans="1:13" x14ac:dyDescent="0.2">
      <c r="A14" s="10"/>
      <c r="B14" s="5"/>
      <c r="C14" s="6" t="s">
        <v>75</v>
      </c>
      <c r="D14" s="9">
        <v>39254.5</v>
      </c>
      <c r="E14" s="33"/>
      <c r="F14" s="45">
        <v>40717.5</v>
      </c>
      <c r="G14" s="38">
        <f t="shared" si="0"/>
        <v>-3.5930496715171609E-2</v>
      </c>
    </row>
    <row r="15" spans="1:13" x14ac:dyDescent="0.2">
      <c r="A15" s="10"/>
      <c r="B15" s="5"/>
      <c r="C15" s="6" t="s">
        <v>77</v>
      </c>
      <c r="D15" s="9">
        <v>13.28</v>
      </c>
      <c r="E15" s="33"/>
      <c r="F15" s="45">
        <v>13.22</v>
      </c>
      <c r="G15" s="38">
        <f t="shared" si="0"/>
        <v>4.5385779122540633E-3</v>
      </c>
    </row>
    <row r="16" spans="1:13" x14ac:dyDescent="0.2">
      <c r="A16" s="10"/>
      <c r="B16" s="5"/>
      <c r="C16" s="6" t="s">
        <v>76</v>
      </c>
      <c r="D16" s="9">
        <v>19211.5</v>
      </c>
      <c r="E16" s="33"/>
      <c r="F16" s="45">
        <v>19840.5</v>
      </c>
      <c r="G16" s="38">
        <f t="shared" si="0"/>
        <v>-3.170283006980671E-2</v>
      </c>
    </row>
    <row r="17" spans="1:7" x14ac:dyDescent="0.2">
      <c r="A17" s="10"/>
      <c r="B17" s="5"/>
      <c r="C17" s="6" t="s">
        <v>78</v>
      </c>
      <c r="D17" s="9">
        <v>6.33</v>
      </c>
      <c r="E17" s="33"/>
      <c r="F17" s="45">
        <v>6.33</v>
      </c>
      <c r="G17" s="38">
        <f t="shared" si="0"/>
        <v>0</v>
      </c>
    </row>
    <row r="18" spans="1:7" ht="9" customHeight="1" x14ac:dyDescent="0.2">
      <c r="A18" s="10"/>
      <c r="B18" s="5"/>
      <c r="C18" s="11"/>
      <c r="D18" s="9"/>
      <c r="E18" s="33"/>
      <c r="F18" s="45"/>
      <c r="G18" s="38"/>
    </row>
    <row r="19" spans="1:7" x14ac:dyDescent="0.2">
      <c r="A19" s="10" t="s">
        <v>9</v>
      </c>
      <c r="B19" s="5"/>
      <c r="C19" s="5"/>
      <c r="D19" s="12"/>
      <c r="E19" s="34"/>
      <c r="F19" s="46"/>
      <c r="G19" s="39"/>
    </row>
    <row r="20" spans="1:7" x14ac:dyDescent="0.2">
      <c r="A20" s="4"/>
      <c r="B20" s="11" t="s">
        <v>10</v>
      </c>
      <c r="C20" s="5"/>
      <c r="D20" s="12"/>
      <c r="E20" s="34"/>
      <c r="F20" s="46"/>
      <c r="G20" s="39"/>
    </row>
    <row r="21" spans="1:7" x14ac:dyDescent="0.2">
      <c r="A21" s="4"/>
      <c r="B21" s="5"/>
      <c r="C21" s="6" t="s">
        <v>11</v>
      </c>
      <c r="D21" s="3">
        <v>1450</v>
      </c>
      <c r="E21" s="30"/>
      <c r="F21" s="43">
        <v>1508</v>
      </c>
      <c r="G21" s="38">
        <f>(D21-F21)/F21</f>
        <v>-3.8461538461538464E-2</v>
      </c>
    </row>
    <row r="22" spans="1:7" x14ac:dyDescent="0.2">
      <c r="A22" s="4"/>
      <c r="B22" s="5"/>
      <c r="C22" s="6" t="s">
        <v>12</v>
      </c>
      <c r="D22" s="3">
        <v>11791.5</v>
      </c>
      <c r="E22" s="31">
        <f>D22/D12</f>
        <v>0.20168131905722983</v>
      </c>
      <c r="F22" s="43">
        <v>11893</v>
      </c>
      <c r="G22" s="38">
        <f>(D22-F22)/F22</f>
        <v>-8.534432018834609E-3</v>
      </c>
    </row>
    <row r="23" spans="1:7" x14ac:dyDescent="0.2">
      <c r="A23" s="4"/>
      <c r="B23" s="5"/>
      <c r="C23" s="6" t="s">
        <v>8</v>
      </c>
      <c r="D23" s="13">
        <v>393.05</v>
      </c>
      <c r="E23" s="31"/>
      <c r="F23" s="47">
        <v>396.43</v>
      </c>
      <c r="G23" s="38">
        <f>(D23-F23)/F23</f>
        <v>-8.5260954014580014E-3</v>
      </c>
    </row>
    <row r="24" spans="1:7" x14ac:dyDescent="0.2">
      <c r="A24" s="4"/>
      <c r="B24" s="14" t="s">
        <v>13</v>
      </c>
      <c r="C24" s="5"/>
      <c r="D24" s="12"/>
      <c r="E24" s="31"/>
      <c r="F24" s="46"/>
      <c r="G24" s="38"/>
    </row>
    <row r="25" spans="1:7" x14ac:dyDescent="0.2">
      <c r="A25" s="4"/>
      <c r="B25" s="5"/>
      <c r="C25" s="6" t="s">
        <v>14</v>
      </c>
      <c r="D25" s="3">
        <v>545</v>
      </c>
      <c r="E25" s="31"/>
      <c r="F25" s="43">
        <v>551</v>
      </c>
      <c r="G25" s="38">
        <f>(D25-F25)/F25</f>
        <v>-1.0889292196007259E-2</v>
      </c>
    </row>
    <row r="26" spans="1:7" x14ac:dyDescent="0.2">
      <c r="A26" s="4"/>
      <c r="B26" s="5"/>
      <c r="C26" s="6" t="s">
        <v>15</v>
      </c>
      <c r="D26" s="9">
        <v>2530</v>
      </c>
      <c r="E26" s="31">
        <f>D26/D12</f>
        <v>4.3273013375295044E-2</v>
      </c>
      <c r="F26" s="45">
        <v>2624</v>
      </c>
      <c r="G26" s="38">
        <f>(D26-F26)/F26</f>
        <v>-3.5823170731707314E-2</v>
      </c>
    </row>
    <row r="27" spans="1:7" x14ac:dyDescent="0.2">
      <c r="A27" s="4"/>
      <c r="B27" s="5"/>
      <c r="C27" s="6" t="s">
        <v>8</v>
      </c>
      <c r="D27" s="13">
        <v>84.33</v>
      </c>
      <c r="E27" s="31"/>
      <c r="F27" s="47">
        <v>87.47</v>
      </c>
      <c r="G27" s="38">
        <f>(D27-F27)/F27</f>
        <v>-3.5898022179032818E-2</v>
      </c>
    </row>
    <row r="28" spans="1:7" x14ac:dyDescent="0.2">
      <c r="A28" s="4"/>
      <c r="B28" s="14" t="s">
        <v>79</v>
      </c>
      <c r="C28" s="5"/>
      <c r="D28" s="12"/>
      <c r="E28" s="31"/>
      <c r="F28" s="46"/>
      <c r="G28" s="38"/>
    </row>
    <row r="29" spans="1:7" x14ac:dyDescent="0.2">
      <c r="A29" s="4"/>
      <c r="B29" s="5"/>
      <c r="C29" s="6" t="s">
        <v>16</v>
      </c>
      <c r="D29" s="8">
        <v>537</v>
      </c>
      <c r="E29" s="34"/>
      <c r="F29" s="44">
        <v>483</v>
      </c>
      <c r="G29" s="38">
        <f>(D29-F29)/F29</f>
        <v>0.11180124223602485</v>
      </c>
    </row>
    <row r="30" spans="1:7" x14ac:dyDescent="0.2">
      <c r="A30" s="4"/>
      <c r="B30" s="5"/>
      <c r="C30" s="6" t="s">
        <v>15</v>
      </c>
      <c r="D30" s="9">
        <v>1843.5</v>
      </c>
      <c r="E30" s="31">
        <f>D30/D12</f>
        <v>3.1531146307255502E-2</v>
      </c>
      <c r="F30" s="47">
        <v>1602.5</v>
      </c>
      <c r="G30" s="38">
        <f>(D30-F30)/F30</f>
        <v>0.15039001560062404</v>
      </c>
    </row>
    <row r="31" spans="1:7" x14ac:dyDescent="0.2">
      <c r="A31" s="4"/>
      <c r="B31" s="5"/>
      <c r="C31" s="6" t="s">
        <v>8</v>
      </c>
      <c r="D31" s="13">
        <v>61.45</v>
      </c>
      <c r="E31" s="34"/>
      <c r="F31" s="47">
        <v>53.42</v>
      </c>
      <c r="G31" s="38">
        <f>(D31-F31)/F31</f>
        <v>0.15031823287158369</v>
      </c>
    </row>
    <row r="32" spans="1:7" x14ac:dyDescent="0.2">
      <c r="A32" s="4"/>
      <c r="B32" s="14" t="s">
        <v>80</v>
      </c>
      <c r="C32" s="5"/>
      <c r="D32" s="12"/>
      <c r="E32" s="34"/>
      <c r="F32" s="46"/>
      <c r="G32" s="38"/>
    </row>
    <row r="33" spans="1:7" x14ac:dyDescent="0.2">
      <c r="A33" s="4"/>
      <c r="B33" s="5"/>
      <c r="C33" s="6" t="s">
        <v>16</v>
      </c>
      <c r="D33" s="8">
        <v>8</v>
      </c>
      <c r="E33" s="34"/>
      <c r="F33" s="44">
        <v>26</v>
      </c>
      <c r="G33" s="38">
        <f>(D33-F33)/F33</f>
        <v>-0.69230769230769229</v>
      </c>
    </row>
    <row r="34" spans="1:7" x14ac:dyDescent="0.2">
      <c r="A34" s="4"/>
      <c r="B34" s="5"/>
      <c r="C34" s="6" t="s">
        <v>15</v>
      </c>
      <c r="D34" s="13">
        <v>24</v>
      </c>
      <c r="E34" s="35">
        <f>D34/D12</f>
        <v>4.1049498854034823E-4</v>
      </c>
      <c r="F34" s="47">
        <v>78</v>
      </c>
      <c r="G34" s="38">
        <f>(D34-F34)/F34</f>
        <v>-0.69230769230769229</v>
      </c>
    </row>
    <row r="35" spans="1:7" x14ac:dyDescent="0.2">
      <c r="A35" s="4"/>
      <c r="B35" s="5"/>
      <c r="C35" s="6" t="s">
        <v>8</v>
      </c>
      <c r="D35" s="13">
        <v>0.8</v>
      </c>
      <c r="E35" s="32"/>
      <c r="F35" s="47">
        <v>2.6</v>
      </c>
      <c r="G35" s="38">
        <f>(D35-F35)/F35</f>
        <v>-0.69230769230769229</v>
      </c>
    </row>
    <row r="36" spans="1:7" x14ac:dyDescent="0.2">
      <c r="A36" s="4"/>
      <c r="B36" s="14" t="s">
        <v>81</v>
      </c>
      <c r="C36" s="5"/>
      <c r="D36" s="12"/>
      <c r="E36" s="34"/>
      <c r="F36" s="46"/>
      <c r="G36" s="38"/>
    </row>
    <row r="37" spans="1:7" x14ac:dyDescent="0.2">
      <c r="A37" s="4"/>
      <c r="B37" s="5"/>
      <c r="C37" s="6" t="s">
        <v>16</v>
      </c>
      <c r="D37" s="12">
        <v>20</v>
      </c>
      <c r="E37" s="34"/>
      <c r="F37" s="46">
        <v>13</v>
      </c>
      <c r="G37" s="38">
        <f>(D37-F37)/F37</f>
        <v>0.53846153846153844</v>
      </c>
    </row>
    <row r="38" spans="1:7" x14ac:dyDescent="0.2">
      <c r="A38" s="4"/>
      <c r="B38" s="5"/>
      <c r="C38" s="6" t="s">
        <v>15</v>
      </c>
      <c r="D38" s="12">
        <v>17</v>
      </c>
      <c r="E38" s="35">
        <f>D38/D12</f>
        <v>2.9076728354941332E-4</v>
      </c>
      <c r="F38" s="46">
        <v>39</v>
      </c>
      <c r="G38" s="38">
        <f>(D38-F38)/F38</f>
        <v>-0.5641025641025641</v>
      </c>
    </row>
    <row r="39" spans="1:7" x14ac:dyDescent="0.2">
      <c r="A39" s="4"/>
      <c r="B39" s="5"/>
      <c r="C39" s="6" t="s">
        <v>8</v>
      </c>
      <c r="D39" s="12">
        <v>0.56999999999999995</v>
      </c>
      <c r="E39" s="36"/>
      <c r="F39" s="46">
        <v>1.3</v>
      </c>
      <c r="G39" s="38">
        <f>(D39-F39)/F39</f>
        <v>-0.56153846153846154</v>
      </c>
    </row>
    <row r="40" spans="1:7" x14ac:dyDescent="0.2">
      <c r="A40" s="4"/>
      <c r="B40" s="14" t="s">
        <v>82</v>
      </c>
      <c r="C40" s="5"/>
      <c r="D40" s="12"/>
      <c r="E40" s="34"/>
      <c r="F40" s="46"/>
      <c r="G40" s="38"/>
    </row>
    <row r="41" spans="1:7" x14ac:dyDescent="0.2">
      <c r="A41" s="4"/>
      <c r="B41" s="5"/>
      <c r="C41" s="6" t="s">
        <v>11</v>
      </c>
      <c r="D41" s="12">
        <v>17</v>
      </c>
      <c r="E41" s="34"/>
      <c r="F41" s="46">
        <v>31</v>
      </c>
      <c r="G41" s="38">
        <f>(D41-F41)/F41</f>
        <v>-0.45161290322580644</v>
      </c>
    </row>
    <row r="42" spans="1:7" x14ac:dyDescent="0.2">
      <c r="A42" s="4"/>
      <c r="B42" s="5"/>
      <c r="C42" s="6" t="s">
        <v>15</v>
      </c>
      <c r="D42" s="12">
        <v>51</v>
      </c>
      <c r="E42" s="37">
        <f>D42/D12</f>
        <v>8.7230185064824002E-4</v>
      </c>
      <c r="F42" s="46">
        <v>96</v>
      </c>
      <c r="G42" s="38">
        <f>(D42-F42)/F42</f>
        <v>-0.46875</v>
      </c>
    </row>
    <row r="43" spans="1:7" x14ac:dyDescent="0.2">
      <c r="A43" s="4"/>
      <c r="B43" s="5"/>
      <c r="C43" s="6" t="s">
        <v>8</v>
      </c>
      <c r="D43" s="12">
        <v>1.7</v>
      </c>
      <c r="E43" s="34"/>
      <c r="F43" s="46">
        <v>3.2</v>
      </c>
      <c r="G43" s="38">
        <f>(D43-F43)/F43</f>
        <v>-0.46875000000000006</v>
      </c>
    </row>
    <row r="44" spans="1:7" ht="9" customHeight="1" x14ac:dyDescent="0.2">
      <c r="A44" s="4"/>
      <c r="B44" s="5"/>
      <c r="C44" s="6"/>
      <c r="D44" s="3"/>
      <c r="E44" s="30"/>
      <c r="F44" s="43"/>
      <c r="G44" s="38"/>
    </row>
    <row r="45" spans="1:7" x14ac:dyDescent="0.2">
      <c r="A45" s="10" t="s">
        <v>83</v>
      </c>
      <c r="B45" s="5"/>
      <c r="C45" s="5"/>
      <c r="D45" s="12"/>
      <c r="E45" s="34"/>
      <c r="F45" s="46"/>
      <c r="G45" s="38"/>
    </row>
    <row r="46" spans="1:7" x14ac:dyDescent="0.2">
      <c r="A46" s="4"/>
      <c r="B46" s="5"/>
      <c r="C46" s="6" t="s">
        <v>17</v>
      </c>
      <c r="D46" s="3">
        <v>408</v>
      </c>
      <c r="E46" s="37">
        <f>D46/D5</f>
        <v>6.7932067932067935E-2</v>
      </c>
      <c r="F46" s="43">
        <v>461</v>
      </c>
      <c r="G46" s="38">
        <f t="shared" ref="G46:G57" si="1">(D46-F46)/F46</f>
        <v>-0.11496746203904555</v>
      </c>
    </row>
    <row r="47" spans="1:7" x14ac:dyDescent="0.2">
      <c r="A47" s="4"/>
      <c r="B47" s="5"/>
      <c r="C47" s="6" t="s">
        <v>18</v>
      </c>
      <c r="D47" s="12">
        <v>251</v>
      </c>
      <c r="E47" s="37">
        <f>D47/D5</f>
        <v>4.1791541791541792E-2</v>
      </c>
      <c r="F47" s="46">
        <v>238</v>
      </c>
      <c r="G47" s="38">
        <f t="shared" si="1"/>
        <v>5.4621848739495799E-2</v>
      </c>
    </row>
    <row r="48" spans="1:7" x14ac:dyDescent="0.2">
      <c r="A48" s="4"/>
      <c r="B48" s="5"/>
      <c r="C48" s="6" t="s">
        <v>19</v>
      </c>
      <c r="D48" s="3">
        <v>4255</v>
      </c>
      <c r="E48" s="37">
        <f>D48/D5</f>
        <v>0.7084582084582085</v>
      </c>
      <c r="F48" s="43">
        <v>4382</v>
      </c>
      <c r="G48" s="38">
        <f t="shared" si="1"/>
        <v>-2.898219990871748E-2</v>
      </c>
    </row>
    <row r="49" spans="1:7" x14ac:dyDescent="0.2">
      <c r="A49" s="4"/>
      <c r="B49" s="5"/>
      <c r="C49" s="6" t="s">
        <v>20</v>
      </c>
      <c r="D49" s="8">
        <v>503</v>
      </c>
      <c r="E49" s="37">
        <f>D49/D5</f>
        <v>8.3749583749583745E-2</v>
      </c>
      <c r="F49" s="44">
        <v>547</v>
      </c>
      <c r="G49" s="38">
        <f t="shared" si="1"/>
        <v>-8.0438756855575874E-2</v>
      </c>
    </row>
    <row r="50" spans="1:7" x14ac:dyDescent="0.2">
      <c r="A50" s="4"/>
      <c r="B50" s="5"/>
      <c r="C50" s="6" t="s">
        <v>21</v>
      </c>
      <c r="D50" s="12">
        <v>559</v>
      </c>
      <c r="E50" s="37">
        <f>D50/D5</f>
        <v>9.3073593073593072E-2</v>
      </c>
      <c r="F50" s="46">
        <v>563</v>
      </c>
      <c r="G50" s="38">
        <f t="shared" si="1"/>
        <v>-7.104795737122558E-3</v>
      </c>
    </row>
    <row r="51" spans="1:7" x14ac:dyDescent="0.2">
      <c r="A51" s="4"/>
      <c r="B51" s="5"/>
      <c r="C51" s="6" t="s">
        <v>22</v>
      </c>
      <c r="D51" s="12">
        <v>30</v>
      </c>
      <c r="E51" s="37">
        <f>D51/D5</f>
        <v>4.995004995004995E-3</v>
      </c>
      <c r="F51" s="46">
        <v>23</v>
      </c>
      <c r="G51" s="38">
        <f t="shared" si="1"/>
        <v>0.30434782608695654</v>
      </c>
    </row>
    <row r="52" spans="1:7" x14ac:dyDescent="0.2">
      <c r="A52" s="10" t="s">
        <v>84</v>
      </c>
      <c r="B52" s="5"/>
      <c r="C52" s="6"/>
      <c r="D52" s="12"/>
      <c r="E52" s="37"/>
      <c r="F52" s="46"/>
      <c r="G52" s="38"/>
    </row>
    <row r="53" spans="1:7" x14ac:dyDescent="0.2">
      <c r="A53" s="4"/>
      <c r="B53" s="5"/>
      <c r="C53" s="6" t="s">
        <v>17</v>
      </c>
      <c r="D53" s="9">
        <v>3976.5</v>
      </c>
      <c r="E53" s="37">
        <f>D53/D12</f>
        <v>6.801388841377895E-2</v>
      </c>
      <c r="F53" s="45">
        <v>4570</v>
      </c>
      <c r="G53" s="38">
        <f t="shared" si="1"/>
        <v>-0.12986870897155361</v>
      </c>
    </row>
    <row r="54" spans="1:7" x14ac:dyDescent="0.2">
      <c r="A54" s="4"/>
      <c r="B54" s="5"/>
      <c r="C54" s="6" t="s">
        <v>85</v>
      </c>
      <c r="D54" s="9">
        <v>2655.5</v>
      </c>
      <c r="E54" s="37">
        <f>D54/D12</f>
        <v>4.5419560086203944E-2</v>
      </c>
      <c r="F54" s="45">
        <v>2351.5</v>
      </c>
      <c r="G54" s="38">
        <f t="shared" si="1"/>
        <v>0.12927918349989367</v>
      </c>
    </row>
    <row r="55" spans="1:7" x14ac:dyDescent="0.2">
      <c r="A55" s="4"/>
      <c r="B55" s="5"/>
      <c r="C55" s="6" t="s">
        <v>86</v>
      </c>
      <c r="D55" s="9">
        <v>45182</v>
      </c>
      <c r="E55" s="37">
        <f>D55/D12</f>
        <v>0.7727910238429172</v>
      </c>
      <c r="F55" s="45">
        <v>46455.5</v>
      </c>
      <c r="G55" s="38">
        <f t="shared" si="1"/>
        <v>-2.7413331037229177E-2</v>
      </c>
    </row>
    <row r="56" spans="1:7" x14ac:dyDescent="0.2">
      <c r="A56" s="4"/>
      <c r="B56" s="5"/>
      <c r="C56" s="6" t="s">
        <v>87</v>
      </c>
      <c r="D56" s="9">
        <v>3911</v>
      </c>
      <c r="E56" s="37">
        <f>D56/D12</f>
        <v>6.689357917422091E-2</v>
      </c>
      <c r="F56" s="45">
        <v>4355</v>
      </c>
      <c r="G56" s="38">
        <f t="shared" si="1"/>
        <v>-0.10195177956371987</v>
      </c>
    </row>
    <row r="57" spans="1:7" x14ac:dyDescent="0.2">
      <c r="A57" s="4"/>
      <c r="B57" s="5"/>
      <c r="C57" s="6" t="s">
        <v>88</v>
      </c>
      <c r="D57" s="9">
        <v>2637</v>
      </c>
      <c r="E57" s="37">
        <f>D57/D12</f>
        <v>4.5103136865870759E-2</v>
      </c>
      <c r="F57" s="45">
        <v>2742</v>
      </c>
      <c r="G57" s="38">
        <f t="shared" si="1"/>
        <v>-3.8293216630196934E-2</v>
      </c>
    </row>
    <row r="58" spans="1:7" x14ac:dyDescent="0.2">
      <c r="A58" s="4"/>
      <c r="B58" s="5"/>
      <c r="C58" s="6" t="s">
        <v>22</v>
      </c>
      <c r="D58" s="9">
        <v>104</v>
      </c>
      <c r="E58" s="37">
        <f>D58/D12</f>
        <v>1.7788116170081756E-3</v>
      </c>
      <c r="F58" s="45">
        <v>84</v>
      </c>
      <c r="G58" s="38">
        <v>0</v>
      </c>
    </row>
    <row r="59" spans="1:7" x14ac:dyDescent="0.2">
      <c r="A59" s="10" t="s">
        <v>23</v>
      </c>
      <c r="B59" s="5"/>
      <c r="C59" s="5"/>
      <c r="D59" s="12"/>
      <c r="E59" s="34"/>
      <c r="F59" s="46"/>
      <c r="G59" s="38"/>
    </row>
    <row r="60" spans="1:7" x14ac:dyDescent="0.2">
      <c r="A60" s="4"/>
      <c r="B60" s="5"/>
      <c r="C60" s="6" t="s">
        <v>24</v>
      </c>
      <c r="D60" s="15">
        <v>5206</v>
      </c>
      <c r="E60" s="40">
        <f>D60/D5</f>
        <v>0.86679986679986676</v>
      </c>
      <c r="F60" s="48">
        <v>5415</v>
      </c>
      <c r="G60" s="38">
        <f>(D60-F60)/F60</f>
        <v>-3.8596491228070177E-2</v>
      </c>
    </row>
    <row r="61" spans="1:7" x14ac:dyDescent="0.2">
      <c r="A61" s="4"/>
      <c r="B61" s="5"/>
      <c r="C61" s="6" t="s">
        <v>25</v>
      </c>
      <c r="D61" s="16">
        <v>800</v>
      </c>
      <c r="E61" s="41">
        <f>D61/D5</f>
        <v>0.13320013320013321</v>
      </c>
      <c r="F61" s="49">
        <v>799</v>
      </c>
      <c r="G61" s="38">
        <f>(D61-F61)/F61</f>
        <v>1.2515644555694619E-3</v>
      </c>
    </row>
    <row r="62" spans="1:7" x14ac:dyDescent="0.2">
      <c r="A62" s="4"/>
      <c r="B62" s="5"/>
      <c r="C62" s="11"/>
      <c r="D62" s="3"/>
      <c r="E62" s="30"/>
      <c r="F62" s="43"/>
      <c r="G62" s="38"/>
    </row>
    <row r="63" spans="1:7" x14ac:dyDescent="0.2">
      <c r="A63" s="10" t="s">
        <v>26</v>
      </c>
      <c r="B63" s="5"/>
      <c r="C63" s="5"/>
      <c r="D63" s="12"/>
      <c r="E63" s="34"/>
      <c r="F63" s="46"/>
      <c r="G63" s="38"/>
    </row>
    <row r="64" spans="1:7" x14ac:dyDescent="0.2">
      <c r="A64" s="10"/>
      <c r="B64" s="11" t="s">
        <v>27</v>
      </c>
      <c r="C64" s="11"/>
      <c r="D64" s="17">
        <v>1381</v>
      </c>
      <c r="E64" s="37">
        <f>D64/D5</f>
        <v>0.22993672993672995</v>
      </c>
      <c r="F64" s="50">
        <v>1276</v>
      </c>
      <c r="G64" s="38"/>
    </row>
    <row r="65" spans="1:7" x14ac:dyDescent="0.2">
      <c r="A65" s="4"/>
      <c r="B65" s="11" t="s">
        <v>34</v>
      </c>
      <c r="C65" s="11"/>
      <c r="D65" s="17">
        <v>4625</v>
      </c>
      <c r="E65" s="37">
        <f>D65/D5</f>
        <v>0.77006327006327002</v>
      </c>
      <c r="F65" s="50">
        <v>4938</v>
      </c>
      <c r="G65" s="38"/>
    </row>
    <row r="66" spans="1:7" x14ac:dyDescent="0.2">
      <c r="A66" s="4"/>
      <c r="B66" s="5"/>
      <c r="C66" s="6" t="s">
        <v>28</v>
      </c>
      <c r="D66" s="12">
        <v>19</v>
      </c>
      <c r="E66" s="34"/>
      <c r="F66" s="46">
        <v>17</v>
      </c>
      <c r="G66" s="38"/>
    </row>
    <row r="67" spans="1:7" x14ac:dyDescent="0.2">
      <c r="A67" s="4"/>
      <c r="B67" s="5"/>
      <c r="C67" s="6" t="s">
        <v>29</v>
      </c>
      <c r="D67" s="12">
        <v>162</v>
      </c>
      <c r="E67" s="34"/>
      <c r="F67" s="46">
        <v>147</v>
      </c>
      <c r="G67" s="38"/>
    </row>
    <row r="68" spans="1:7" x14ac:dyDescent="0.2">
      <c r="A68" s="4"/>
      <c r="B68" s="5"/>
      <c r="C68" s="6" t="s">
        <v>30</v>
      </c>
      <c r="D68" s="12">
        <v>706</v>
      </c>
      <c r="E68" s="34"/>
      <c r="F68" s="46">
        <v>722</v>
      </c>
      <c r="G68" s="38"/>
    </row>
    <row r="69" spans="1:7" x14ac:dyDescent="0.2">
      <c r="A69" s="4"/>
      <c r="B69" s="5"/>
      <c r="C69" s="6" t="s">
        <v>31</v>
      </c>
      <c r="D69" s="12">
        <v>12</v>
      </c>
      <c r="E69" s="34"/>
      <c r="F69" s="46">
        <v>8</v>
      </c>
      <c r="G69" s="38"/>
    </row>
    <row r="70" spans="1:7" x14ac:dyDescent="0.2">
      <c r="A70" s="4"/>
      <c r="B70" s="5"/>
      <c r="C70" s="6" t="s">
        <v>32</v>
      </c>
      <c r="D70" s="12">
        <v>9</v>
      </c>
      <c r="E70" s="34"/>
      <c r="F70" s="46">
        <f>3+72</f>
        <v>75</v>
      </c>
      <c r="G70" s="38"/>
    </row>
    <row r="71" spans="1:7" x14ac:dyDescent="0.2">
      <c r="A71" s="4"/>
      <c r="B71" s="5"/>
      <c r="C71" s="6" t="s">
        <v>33</v>
      </c>
      <c r="D71" s="3">
        <v>3592</v>
      </c>
      <c r="E71" s="30"/>
      <c r="F71" s="43">
        <v>3833</v>
      </c>
      <c r="G71" s="38"/>
    </row>
    <row r="72" spans="1:7" x14ac:dyDescent="0.2">
      <c r="A72" s="4"/>
      <c r="B72" s="5"/>
      <c r="C72" s="6" t="s">
        <v>89</v>
      </c>
      <c r="D72" s="3">
        <v>125</v>
      </c>
      <c r="E72" s="30"/>
      <c r="F72" s="43">
        <v>136</v>
      </c>
      <c r="G72" s="38"/>
    </row>
    <row r="73" spans="1:7" x14ac:dyDescent="0.2">
      <c r="A73" s="4"/>
      <c r="B73" s="5"/>
      <c r="C73" s="11" t="s">
        <v>35</v>
      </c>
      <c r="D73" s="12"/>
      <c r="E73" s="34"/>
      <c r="F73" s="46"/>
      <c r="G73" s="38"/>
    </row>
    <row r="74" spans="1:7" x14ac:dyDescent="0.2">
      <c r="A74" s="4"/>
      <c r="B74" s="5"/>
      <c r="C74" s="6" t="s">
        <v>36</v>
      </c>
      <c r="D74" s="3">
        <v>2526</v>
      </c>
      <c r="E74" s="37">
        <f>D74/D5</f>
        <v>0.4205794205794206</v>
      </c>
      <c r="F74" s="43">
        <v>2666</v>
      </c>
      <c r="G74" s="38">
        <f>(D74-F74)/F74</f>
        <v>-5.2513128282070519E-2</v>
      </c>
    </row>
    <row r="75" spans="1:7" x14ac:dyDescent="0.2">
      <c r="A75" s="4"/>
      <c r="B75" s="5"/>
      <c r="C75" s="6" t="s">
        <v>37</v>
      </c>
      <c r="D75" s="3">
        <v>3480</v>
      </c>
      <c r="E75" s="37">
        <f>D75/D5</f>
        <v>0.57942057942057945</v>
      </c>
      <c r="F75" s="43">
        <v>3548</v>
      </c>
      <c r="G75" s="38">
        <f>(D75-F75)/F75</f>
        <v>-1.9165727170236752E-2</v>
      </c>
    </row>
    <row r="76" spans="1:7" x14ac:dyDescent="0.2">
      <c r="A76" s="4"/>
      <c r="B76" s="5"/>
      <c r="C76" s="11" t="s">
        <v>38</v>
      </c>
      <c r="D76" s="12"/>
      <c r="E76" s="34"/>
      <c r="F76" s="46"/>
      <c r="G76" s="38"/>
    </row>
    <row r="77" spans="1:7" x14ac:dyDescent="0.2">
      <c r="A77" s="4"/>
      <c r="B77" s="5"/>
      <c r="C77" s="6" t="s">
        <v>39</v>
      </c>
      <c r="D77" s="12">
        <v>23</v>
      </c>
      <c r="E77" s="34"/>
      <c r="F77" s="46">
        <v>24</v>
      </c>
      <c r="G77" s="38"/>
    </row>
    <row r="78" spans="1:7" x14ac:dyDescent="0.2">
      <c r="A78" s="4"/>
      <c r="B78" s="5"/>
      <c r="C78" s="6" t="s">
        <v>40</v>
      </c>
      <c r="D78" s="3">
        <v>487</v>
      </c>
      <c r="E78" s="37">
        <f>D78/D5</f>
        <v>8.1085581085581088E-2</v>
      </c>
      <c r="F78" s="43">
        <v>467</v>
      </c>
      <c r="G78" s="38">
        <f t="shared" ref="G78:G106" si="2">(D78-F78)/F78</f>
        <v>4.2826552462526764E-2</v>
      </c>
    </row>
    <row r="79" spans="1:7" x14ac:dyDescent="0.2">
      <c r="A79" s="4"/>
      <c r="B79" s="5"/>
      <c r="C79" s="6" t="s">
        <v>41</v>
      </c>
      <c r="D79" s="3">
        <v>1905</v>
      </c>
      <c r="E79" s="37">
        <f>D79/D5</f>
        <v>0.31718281718281716</v>
      </c>
      <c r="F79" s="43">
        <v>1998</v>
      </c>
      <c r="G79" s="38">
        <f t="shared" si="2"/>
        <v>-4.6546546546546545E-2</v>
      </c>
    </row>
    <row r="80" spans="1:7" x14ac:dyDescent="0.2">
      <c r="A80" s="4"/>
      <c r="B80" s="5"/>
      <c r="C80" s="6" t="s">
        <v>42</v>
      </c>
      <c r="D80" s="3">
        <v>1175</v>
      </c>
      <c r="E80" s="37">
        <f>D80/D5</f>
        <v>0.19563769563769565</v>
      </c>
      <c r="F80" s="43">
        <v>1206</v>
      </c>
      <c r="G80" s="38">
        <f t="shared" si="2"/>
        <v>-2.570480928689884E-2</v>
      </c>
    </row>
    <row r="81" spans="1:7" x14ac:dyDescent="0.2">
      <c r="A81" s="4"/>
      <c r="B81" s="5"/>
      <c r="C81" s="6" t="s">
        <v>43</v>
      </c>
      <c r="D81" s="12">
        <v>706</v>
      </c>
      <c r="E81" s="37">
        <f>D81/D5</f>
        <v>0.11754911754911755</v>
      </c>
      <c r="F81" s="46">
        <v>771</v>
      </c>
      <c r="G81" s="38">
        <f t="shared" si="2"/>
        <v>-8.4306095979247736E-2</v>
      </c>
    </row>
    <row r="82" spans="1:7" x14ac:dyDescent="0.2">
      <c r="A82" s="4"/>
      <c r="B82" s="5"/>
      <c r="C82" s="6" t="s">
        <v>44</v>
      </c>
      <c r="D82" s="12">
        <v>663</v>
      </c>
      <c r="E82" s="37">
        <f>D82/D5</f>
        <v>0.11038961038961038</v>
      </c>
      <c r="F82" s="46">
        <v>679</v>
      </c>
      <c r="G82" s="38">
        <f t="shared" si="2"/>
        <v>-2.3564064801178203E-2</v>
      </c>
    </row>
    <row r="83" spans="1:7" x14ac:dyDescent="0.2">
      <c r="A83" s="4"/>
      <c r="B83" s="5"/>
      <c r="C83" s="6" t="s">
        <v>45</v>
      </c>
      <c r="D83" s="12">
        <v>360</v>
      </c>
      <c r="E83" s="37">
        <f>D83/D5</f>
        <v>5.9940059940059943E-2</v>
      </c>
      <c r="F83" s="46">
        <v>322</v>
      </c>
      <c r="G83" s="38">
        <f t="shared" si="2"/>
        <v>0.11801242236024845</v>
      </c>
    </row>
    <row r="84" spans="1:7" x14ac:dyDescent="0.2">
      <c r="A84" s="4"/>
      <c r="B84" s="5"/>
      <c r="C84" s="6" t="s">
        <v>46</v>
      </c>
      <c r="D84" s="12">
        <v>205</v>
      </c>
      <c r="E84" s="37">
        <f>D84/D5</f>
        <v>3.4132534132534136E-2</v>
      </c>
      <c r="F84" s="46">
        <v>236</v>
      </c>
      <c r="G84" s="38">
        <f t="shared" si="2"/>
        <v>-0.13135593220338984</v>
      </c>
    </row>
    <row r="85" spans="1:7" x14ac:dyDescent="0.2">
      <c r="A85" s="4"/>
      <c r="B85" s="5"/>
      <c r="C85" s="6" t="s">
        <v>47</v>
      </c>
      <c r="D85" s="12">
        <v>341</v>
      </c>
      <c r="E85" s="37">
        <f>D85/D5</f>
        <v>5.6776556776556776E-2</v>
      </c>
      <c r="F85" s="46">
        <v>380</v>
      </c>
      <c r="G85" s="38">
        <f t="shared" si="2"/>
        <v>-0.10263157894736842</v>
      </c>
    </row>
    <row r="86" spans="1:7" x14ac:dyDescent="0.2">
      <c r="A86" s="4"/>
      <c r="B86" s="5"/>
      <c r="C86" s="6" t="s">
        <v>48</v>
      </c>
      <c r="D86" s="12">
        <v>136</v>
      </c>
      <c r="E86" s="37">
        <f>D86/D5</f>
        <v>2.2644022644022644E-2</v>
      </c>
      <c r="F86" s="46">
        <v>136</v>
      </c>
      <c r="G86" s="38">
        <f t="shared" si="2"/>
        <v>0</v>
      </c>
    </row>
    <row r="87" spans="1:7" x14ac:dyDescent="0.2">
      <c r="A87" s="4"/>
      <c r="B87" s="5"/>
      <c r="C87" s="6" t="s">
        <v>49</v>
      </c>
      <c r="D87" s="12">
        <v>28</v>
      </c>
      <c r="E87" s="37">
        <f>D87/D5</f>
        <v>4.662004662004662E-3</v>
      </c>
      <c r="F87" s="46">
        <v>19</v>
      </c>
      <c r="G87" s="38">
        <f t="shared" si="2"/>
        <v>0.47368421052631576</v>
      </c>
    </row>
    <row r="88" spans="1:7" x14ac:dyDescent="0.2">
      <c r="A88" s="18"/>
      <c r="B88" s="19"/>
      <c r="C88" s="20"/>
      <c r="D88" s="12"/>
      <c r="E88" s="34"/>
      <c r="F88" s="46"/>
      <c r="G88" s="38"/>
    </row>
    <row r="89" spans="1:7" x14ac:dyDescent="0.2">
      <c r="A89" s="10" t="s">
        <v>50</v>
      </c>
      <c r="B89" s="5"/>
      <c r="C89" s="21"/>
      <c r="D89" s="12"/>
      <c r="E89" s="34"/>
      <c r="F89" s="46"/>
      <c r="G89" s="38"/>
    </row>
    <row r="90" spans="1:7" x14ac:dyDescent="0.2">
      <c r="A90" s="4"/>
      <c r="B90" s="5"/>
      <c r="C90" s="22" t="s">
        <v>51</v>
      </c>
      <c r="D90" s="12">
        <v>98</v>
      </c>
      <c r="E90" s="37">
        <f>D90/D5</f>
        <v>1.6317016317016316E-2</v>
      </c>
      <c r="F90" s="46">
        <f>84+3+1+1</f>
        <v>89</v>
      </c>
      <c r="G90" s="38"/>
    </row>
    <row r="91" spans="1:7" x14ac:dyDescent="0.2">
      <c r="A91" s="4"/>
      <c r="B91" s="5"/>
      <c r="C91" s="22" t="s">
        <v>52</v>
      </c>
      <c r="D91" s="3">
        <v>5118</v>
      </c>
      <c r="E91" s="37">
        <f>D91/D5</f>
        <v>0.85214785214785216</v>
      </c>
      <c r="F91" s="43">
        <f>2+4826+1+2+4+151+1+34+4</f>
        <v>5025</v>
      </c>
      <c r="G91" s="38"/>
    </row>
    <row r="92" spans="1:7" x14ac:dyDescent="0.2">
      <c r="A92" s="4"/>
      <c r="B92" s="5"/>
      <c r="C92" s="22" t="s">
        <v>53</v>
      </c>
      <c r="D92" s="12">
        <v>21</v>
      </c>
      <c r="E92" s="37">
        <f>D92/D5</f>
        <v>3.4965034965034965E-3</v>
      </c>
      <c r="F92" s="46">
        <f>11+1</f>
        <v>12</v>
      </c>
      <c r="G92" s="38"/>
    </row>
    <row r="93" spans="1:7" x14ac:dyDescent="0.2">
      <c r="A93" s="4"/>
      <c r="B93" s="5"/>
      <c r="C93" s="22" t="s">
        <v>54</v>
      </c>
      <c r="D93" s="12">
        <v>300</v>
      </c>
      <c r="E93" s="37">
        <f>D93/D5</f>
        <v>4.9950049950049952E-2</v>
      </c>
      <c r="F93" s="46">
        <f>256+6+1+2</f>
        <v>265</v>
      </c>
      <c r="G93" s="38"/>
    </row>
    <row r="94" spans="1:7" x14ac:dyDescent="0.2">
      <c r="A94" s="4"/>
      <c r="B94" s="5"/>
      <c r="C94" s="22" t="s">
        <v>55</v>
      </c>
      <c r="D94" s="12">
        <v>226</v>
      </c>
      <c r="E94" s="37">
        <f>D94/D5</f>
        <v>3.7629037629037632E-2</v>
      </c>
      <c r="F94" s="46">
        <f>1+4+216</f>
        <v>221</v>
      </c>
      <c r="G94" s="38"/>
    </row>
    <row r="95" spans="1:7" x14ac:dyDescent="0.2">
      <c r="A95" s="4"/>
      <c r="B95" s="5"/>
      <c r="C95" s="22" t="s">
        <v>56</v>
      </c>
      <c r="D95" s="12">
        <v>13</v>
      </c>
      <c r="E95" s="37">
        <f>D95/D5</f>
        <v>2.1645021645021645E-3</v>
      </c>
      <c r="F95" s="46">
        <v>9</v>
      </c>
      <c r="G95" s="38"/>
    </row>
    <row r="96" spans="1:7" ht="24" x14ac:dyDescent="0.2">
      <c r="A96" s="23" t="s">
        <v>57</v>
      </c>
      <c r="B96" s="24"/>
      <c r="C96" s="25"/>
      <c r="D96" s="12"/>
      <c r="E96" s="55" t="s">
        <v>58</v>
      </c>
      <c r="F96" s="46"/>
      <c r="G96" s="38"/>
    </row>
    <row r="97" spans="1:7" ht="24" x14ac:dyDescent="0.2">
      <c r="A97" s="4"/>
      <c r="B97" s="26" t="s">
        <v>59</v>
      </c>
      <c r="C97" s="53" t="s">
        <v>60</v>
      </c>
      <c r="D97" s="27">
        <v>1391</v>
      </c>
      <c r="E97" s="42">
        <f t="shared" ref="E97:E105" si="3">D97/5339</f>
        <v>0.26053568083910844</v>
      </c>
      <c r="F97" s="51">
        <v>1549</v>
      </c>
      <c r="G97" s="38">
        <f t="shared" si="2"/>
        <v>-0.10200129115558425</v>
      </c>
    </row>
    <row r="98" spans="1:7" ht="24" x14ac:dyDescent="0.2">
      <c r="A98" s="4"/>
      <c r="B98" s="26" t="s">
        <v>61</v>
      </c>
      <c r="C98" s="53" t="s">
        <v>62</v>
      </c>
      <c r="D98" s="28">
        <v>591</v>
      </c>
      <c r="E98" s="42">
        <f t="shared" si="3"/>
        <v>0.11069488668289942</v>
      </c>
      <c r="F98" s="52">
        <v>638</v>
      </c>
      <c r="G98" s="38">
        <f t="shared" si="2"/>
        <v>-7.3667711598746077E-2</v>
      </c>
    </row>
    <row r="99" spans="1:7" ht="24" x14ac:dyDescent="0.2">
      <c r="A99" s="4"/>
      <c r="B99" s="26" t="s">
        <v>63</v>
      </c>
      <c r="C99" s="53" t="s">
        <v>64</v>
      </c>
      <c r="D99" s="28">
        <v>214</v>
      </c>
      <c r="E99" s="42">
        <f t="shared" si="3"/>
        <v>4.0082412436785918E-2</v>
      </c>
      <c r="F99" s="52">
        <v>225</v>
      </c>
      <c r="G99" s="38">
        <f t="shared" si="2"/>
        <v>-4.8888888888888891E-2</v>
      </c>
    </row>
    <row r="100" spans="1:7" ht="24" x14ac:dyDescent="0.2">
      <c r="A100" s="4"/>
      <c r="B100" s="29" t="s">
        <v>65</v>
      </c>
      <c r="C100" s="53" t="s">
        <v>66</v>
      </c>
      <c r="D100" s="28">
        <v>126</v>
      </c>
      <c r="E100" s="42">
        <f t="shared" si="3"/>
        <v>2.3599925079602922E-2</v>
      </c>
      <c r="F100" s="52">
        <v>138</v>
      </c>
      <c r="G100" s="38">
        <f t="shared" si="2"/>
        <v>-8.6956521739130432E-2</v>
      </c>
    </row>
    <row r="101" spans="1:7" ht="24" x14ac:dyDescent="0.2">
      <c r="A101" s="4"/>
      <c r="B101" s="26">
        <v>3</v>
      </c>
      <c r="C101" s="53" t="s">
        <v>67</v>
      </c>
      <c r="D101" s="27">
        <v>1572</v>
      </c>
      <c r="E101" s="42">
        <f t="shared" si="3"/>
        <v>0.29443716051695074</v>
      </c>
      <c r="F101" s="51">
        <v>1555</v>
      </c>
      <c r="G101" s="38">
        <f t="shared" si="2"/>
        <v>1.0932475884244373E-2</v>
      </c>
    </row>
    <row r="102" spans="1:7" ht="24" x14ac:dyDescent="0.2">
      <c r="A102" s="4"/>
      <c r="B102" s="26">
        <v>4</v>
      </c>
      <c r="C102" s="53" t="s">
        <v>68</v>
      </c>
      <c r="D102" s="28">
        <v>45</v>
      </c>
      <c r="E102" s="42">
        <f t="shared" si="3"/>
        <v>8.4285446712867584E-3</v>
      </c>
      <c r="F102" s="52">
        <v>41</v>
      </c>
      <c r="G102" s="38">
        <f t="shared" si="2"/>
        <v>9.7560975609756101E-2</v>
      </c>
    </row>
    <row r="103" spans="1:7" x14ac:dyDescent="0.2">
      <c r="A103" s="4"/>
      <c r="B103" s="26">
        <v>5</v>
      </c>
      <c r="C103" s="53" t="s">
        <v>69</v>
      </c>
      <c r="D103" s="28">
        <v>16</v>
      </c>
      <c r="E103" s="42">
        <f t="shared" si="3"/>
        <v>2.9968158831241805E-3</v>
      </c>
      <c r="F103" s="52">
        <v>18</v>
      </c>
      <c r="G103" s="38">
        <f t="shared" si="2"/>
        <v>-0.1111111111111111</v>
      </c>
    </row>
    <row r="104" spans="1:7" ht="24" customHeight="1" x14ac:dyDescent="0.2">
      <c r="A104" s="4"/>
      <c r="B104" s="26">
        <v>6</v>
      </c>
      <c r="C104" s="53" t="s">
        <v>70</v>
      </c>
      <c r="D104" s="28">
        <v>5</v>
      </c>
      <c r="E104" s="42">
        <f t="shared" si="3"/>
        <v>9.3650496347630644E-4</v>
      </c>
      <c r="F104" s="52">
        <v>17</v>
      </c>
      <c r="G104" s="38">
        <f t="shared" si="2"/>
        <v>-0.70588235294117652</v>
      </c>
    </row>
    <row r="105" spans="1:7" x14ac:dyDescent="0.2">
      <c r="A105" s="4"/>
      <c r="B105" s="26">
        <v>7</v>
      </c>
      <c r="C105" s="53" t="s">
        <v>71</v>
      </c>
      <c r="D105" s="28">
        <v>974</v>
      </c>
      <c r="E105" s="42">
        <f t="shared" si="3"/>
        <v>0.18243116688518449</v>
      </c>
      <c r="F105" s="52">
        <v>915</v>
      </c>
      <c r="G105" s="38">
        <f t="shared" si="2"/>
        <v>6.4480874316939885E-2</v>
      </c>
    </row>
    <row r="106" spans="1:7" x14ac:dyDescent="0.2">
      <c r="A106" s="4"/>
      <c r="B106" s="26">
        <v>8</v>
      </c>
      <c r="C106" s="54" t="s">
        <v>72</v>
      </c>
      <c r="D106" s="27">
        <v>1072</v>
      </c>
      <c r="E106" s="42">
        <f>D106/5282</f>
        <v>0.20295342673229838</v>
      </c>
      <c r="F106" s="51">
        <f>1+1+1116</f>
        <v>1118</v>
      </c>
      <c r="G106" s="38">
        <f t="shared" si="2"/>
        <v>-4.1144901610017888E-2</v>
      </c>
    </row>
    <row r="107" spans="1:7" ht="149.25" customHeight="1" x14ac:dyDescent="0.2">
      <c r="A107" s="117" t="s">
        <v>94</v>
      </c>
      <c r="B107" s="117"/>
      <c r="C107" s="117"/>
      <c r="D107" s="117"/>
      <c r="E107" s="117"/>
      <c r="F107" s="117"/>
      <c r="G107" s="117"/>
    </row>
    <row r="108" spans="1:7" ht="49.5" customHeight="1" x14ac:dyDescent="0.2">
      <c r="A108" s="118" t="s">
        <v>73</v>
      </c>
      <c r="B108" s="119"/>
      <c r="C108" s="119"/>
      <c r="D108" s="119"/>
      <c r="E108" s="119"/>
      <c r="F108" s="119"/>
      <c r="G108" s="120"/>
    </row>
    <row r="109" spans="1:7" x14ac:dyDescent="0.2">
      <c r="A109" s="121" t="s">
        <v>74</v>
      </c>
      <c r="B109" s="121"/>
      <c r="C109" s="121"/>
      <c r="D109" s="121"/>
      <c r="E109" s="121"/>
      <c r="F109" s="121"/>
      <c r="G109" s="121"/>
    </row>
  </sheetData>
  <sheetProtection sheet="1" objects="1" scenarios="1"/>
  <mergeCells count="11">
    <mergeCell ref="A1:G2"/>
    <mergeCell ref="A3:C4"/>
    <mergeCell ref="D3:D4"/>
    <mergeCell ref="E3:E4"/>
    <mergeCell ref="F3:F4"/>
    <mergeCell ref="G3:G4"/>
    <mergeCell ref="H3:H4"/>
    <mergeCell ref="A5:C5"/>
    <mergeCell ref="A107:G107"/>
    <mergeCell ref="A108:G108"/>
    <mergeCell ref="A109:G109"/>
  </mergeCells>
  <pageMargins left="0.25" right="0.25" top="0.25" bottom="0.25" header="0" footer="0"/>
  <pageSetup scale="8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>
      <selection activeCell="F2" sqref="F2"/>
    </sheetView>
  </sheetViews>
  <sheetFormatPr defaultRowHeight="15" x14ac:dyDescent="0.25"/>
  <cols>
    <col min="6" max="6" width="9.85546875" customWidth="1"/>
    <col min="7" max="7" width="9.7109375" customWidth="1"/>
  </cols>
  <sheetData>
    <row r="1" spans="1:9" ht="60" x14ac:dyDescent="0.25">
      <c r="A1" s="56"/>
      <c r="B1" s="57" t="s">
        <v>95</v>
      </c>
      <c r="C1" s="58" t="s">
        <v>96</v>
      </c>
      <c r="D1" s="59" t="s">
        <v>97</v>
      </c>
      <c r="E1" s="60" t="s">
        <v>98</v>
      </c>
      <c r="F1" s="61" t="s">
        <v>99</v>
      </c>
      <c r="G1" s="61" t="s">
        <v>100</v>
      </c>
      <c r="H1" s="62" t="s">
        <v>110</v>
      </c>
      <c r="I1" s="63"/>
    </row>
    <row r="2" spans="1:9" ht="38.25" x14ac:dyDescent="0.25">
      <c r="A2" s="64" t="s">
        <v>101</v>
      </c>
      <c r="B2" s="65">
        <v>6063</v>
      </c>
      <c r="C2" s="66">
        <v>5939</v>
      </c>
      <c r="D2" s="67">
        <v>5822</v>
      </c>
      <c r="E2" s="68">
        <v>6339</v>
      </c>
      <c r="F2" s="69">
        <v>6312</v>
      </c>
      <c r="G2" s="103">
        <v>6214</v>
      </c>
      <c r="H2" s="70">
        <v>6006</v>
      </c>
    </row>
  </sheetData>
  <sheetProtection password="EF96" sheet="1" objects="1" scenarios="1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J10" sqref="J10"/>
    </sheetView>
  </sheetViews>
  <sheetFormatPr defaultRowHeight="15" x14ac:dyDescent="0.25"/>
  <sheetData>
    <row r="1" spans="1:7" ht="60" x14ac:dyDescent="0.25">
      <c r="A1" s="56"/>
      <c r="B1" s="58" t="s">
        <v>96</v>
      </c>
      <c r="C1" s="59" t="s">
        <v>97</v>
      </c>
      <c r="D1" s="60" t="s">
        <v>98</v>
      </c>
      <c r="E1" s="61" t="s">
        <v>99</v>
      </c>
      <c r="F1" s="61" t="s">
        <v>100</v>
      </c>
      <c r="G1" s="62" t="s">
        <v>110</v>
      </c>
    </row>
    <row r="2" spans="1:7" ht="38.25" x14ac:dyDescent="0.25">
      <c r="A2" s="71" t="s">
        <v>7</v>
      </c>
      <c r="B2" s="72">
        <v>56906.5</v>
      </c>
      <c r="C2" s="73">
        <v>57955</v>
      </c>
      <c r="D2" s="74">
        <v>62464</v>
      </c>
      <c r="E2" s="75">
        <v>61035.5</v>
      </c>
      <c r="F2" s="108">
        <v>60558</v>
      </c>
      <c r="G2" s="109">
        <v>58466</v>
      </c>
    </row>
  </sheetData>
  <sheetProtection password="EF96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K14" sqref="K14"/>
    </sheetView>
  </sheetViews>
  <sheetFormatPr defaultRowHeight="15" x14ac:dyDescent="0.25"/>
  <sheetData>
    <row r="1" spans="1:8" ht="60" x14ac:dyDescent="0.25">
      <c r="A1" s="56"/>
      <c r="B1" s="57" t="s">
        <v>95</v>
      </c>
      <c r="C1" s="58" t="s">
        <v>96</v>
      </c>
      <c r="D1" s="59" t="s">
        <v>97</v>
      </c>
      <c r="E1" s="60" t="s">
        <v>98</v>
      </c>
      <c r="F1" s="61" t="s">
        <v>99</v>
      </c>
      <c r="G1" s="61" t="s">
        <v>102</v>
      </c>
      <c r="H1" s="62" t="s">
        <v>110</v>
      </c>
    </row>
    <row r="2" spans="1:8" ht="25.5" x14ac:dyDescent="0.25">
      <c r="A2" s="71" t="s">
        <v>8</v>
      </c>
      <c r="B2" s="76">
        <v>1920.2</v>
      </c>
      <c r="C2" s="77">
        <v>1898.9</v>
      </c>
      <c r="D2" s="78">
        <v>1931.8</v>
      </c>
      <c r="E2" s="79">
        <v>2082.1</v>
      </c>
      <c r="F2" s="75">
        <v>2034.5</v>
      </c>
      <c r="G2" s="103">
        <v>2018.6</v>
      </c>
      <c r="H2" s="109">
        <v>1948.87</v>
      </c>
    </row>
  </sheetData>
  <sheetProtection password="EF96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G4" sqref="G4"/>
    </sheetView>
  </sheetViews>
  <sheetFormatPr defaultRowHeight="15" x14ac:dyDescent="0.25"/>
  <cols>
    <col min="1" max="1" width="15.5703125" customWidth="1"/>
    <col min="2" max="2" width="10.7109375" customWidth="1"/>
    <col min="3" max="3" width="10.42578125" customWidth="1"/>
    <col min="4" max="4" width="10.28515625" customWidth="1"/>
    <col min="5" max="5" width="10.140625" customWidth="1"/>
    <col min="6" max="6" width="10.5703125" customWidth="1"/>
    <col min="7" max="7" width="10.28515625" customWidth="1"/>
  </cols>
  <sheetData>
    <row r="1" spans="1:8" x14ac:dyDescent="0.25">
      <c r="A1" s="71" t="s">
        <v>103</v>
      </c>
      <c r="B1" s="80"/>
      <c r="C1" s="81"/>
      <c r="D1" s="82"/>
      <c r="E1" s="74"/>
      <c r="F1" s="83"/>
    </row>
    <row r="2" spans="1:8" ht="60" x14ac:dyDescent="0.25">
      <c r="A2" s="56"/>
      <c r="B2" s="57" t="s">
        <v>95</v>
      </c>
      <c r="C2" s="58" t="s">
        <v>96</v>
      </c>
      <c r="D2" s="59" t="s">
        <v>97</v>
      </c>
      <c r="E2" s="60" t="s">
        <v>98</v>
      </c>
      <c r="F2" s="61" t="s">
        <v>104</v>
      </c>
      <c r="G2" s="61" t="s">
        <v>105</v>
      </c>
      <c r="H2" s="62" t="s">
        <v>110</v>
      </c>
    </row>
    <row r="3" spans="1:8" x14ac:dyDescent="0.25">
      <c r="A3" s="84" t="s">
        <v>17</v>
      </c>
      <c r="B3" s="80">
        <v>525</v>
      </c>
      <c r="C3" s="85">
        <v>539</v>
      </c>
      <c r="D3" s="86">
        <v>446</v>
      </c>
      <c r="E3" s="87">
        <v>560</v>
      </c>
      <c r="F3" s="88">
        <v>511</v>
      </c>
      <c r="G3" s="110">
        <v>461</v>
      </c>
      <c r="H3" s="89">
        <v>408</v>
      </c>
    </row>
    <row r="4" spans="1:8" x14ac:dyDescent="0.25">
      <c r="A4" s="84" t="s">
        <v>85</v>
      </c>
      <c r="B4" s="80">
        <v>163</v>
      </c>
      <c r="C4" s="85">
        <v>194</v>
      </c>
      <c r="D4" s="86">
        <v>185</v>
      </c>
      <c r="E4" s="87">
        <v>223</v>
      </c>
      <c r="F4" s="90">
        <v>267</v>
      </c>
      <c r="G4" s="111">
        <v>238</v>
      </c>
      <c r="H4" s="91">
        <v>251</v>
      </c>
    </row>
    <row r="5" spans="1:8" x14ac:dyDescent="0.25">
      <c r="A5" s="84" t="s">
        <v>86</v>
      </c>
      <c r="B5" s="80">
        <v>4183</v>
      </c>
      <c r="C5" s="85">
        <v>4235</v>
      </c>
      <c r="D5" s="86">
        <v>4299</v>
      </c>
      <c r="E5" s="92">
        <v>4594</v>
      </c>
      <c r="F5" s="88">
        <v>4420</v>
      </c>
      <c r="G5" s="110">
        <v>4382</v>
      </c>
      <c r="H5" s="89">
        <v>4255</v>
      </c>
    </row>
    <row r="6" spans="1:8" x14ac:dyDescent="0.25">
      <c r="A6" s="93" t="s">
        <v>87</v>
      </c>
      <c r="B6" s="80">
        <v>568</v>
      </c>
      <c r="C6" s="85">
        <v>337</v>
      </c>
      <c r="D6" s="94">
        <v>334</v>
      </c>
      <c r="E6" s="95">
        <v>335</v>
      </c>
      <c r="F6" s="96">
        <v>513</v>
      </c>
      <c r="G6" s="112">
        <v>547</v>
      </c>
      <c r="H6" s="97">
        <v>503</v>
      </c>
    </row>
    <row r="7" spans="1:8" ht="25.5" x14ac:dyDescent="0.25">
      <c r="A7" s="93" t="s">
        <v>88</v>
      </c>
      <c r="B7" s="80">
        <v>624</v>
      </c>
      <c r="C7" s="85">
        <v>582</v>
      </c>
      <c r="D7" s="98">
        <v>558</v>
      </c>
      <c r="E7" s="95">
        <v>602</v>
      </c>
      <c r="F7" s="90">
        <v>565</v>
      </c>
      <c r="G7" s="111">
        <v>563</v>
      </c>
      <c r="H7" s="91">
        <v>559</v>
      </c>
    </row>
    <row r="8" spans="1:8" ht="25.5" x14ac:dyDescent="0.25">
      <c r="A8" s="93" t="s">
        <v>106</v>
      </c>
      <c r="B8" s="80"/>
      <c r="C8" s="85"/>
      <c r="D8" s="99"/>
      <c r="E8" s="95">
        <v>25</v>
      </c>
      <c r="F8" s="90">
        <v>36</v>
      </c>
      <c r="G8" s="111">
        <v>23</v>
      </c>
      <c r="H8" s="91">
        <v>30</v>
      </c>
    </row>
  </sheetData>
  <sheetProtection password="EF96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I10" sqref="I10"/>
    </sheetView>
  </sheetViews>
  <sheetFormatPr defaultRowHeight="15" x14ac:dyDescent="0.25"/>
  <cols>
    <col min="1" max="1" width="14.42578125" customWidth="1"/>
  </cols>
  <sheetData>
    <row r="1" spans="1:8" ht="60" x14ac:dyDescent="0.25">
      <c r="A1" s="56"/>
      <c r="B1" s="57" t="s">
        <v>95</v>
      </c>
      <c r="C1" s="58" t="s">
        <v>96</v>
      </c>
      <c r="D1" s="59" t="s">
        <v>97</v>
      </c>
      <c r="E1" s="60" t="s">
        <v>98</v>
      </c>
      <c r="F1" s="61" t="s">
        <v>99</v>
      </c>
      <c r="G1" s="61" t="s">
        <v>102</v>
      </c>
      <c r="H1" s="62" t="s">
        <v>110</v>
      </c>
    </row>
    <row r="2" spans="1:8" ht="25.5" x14ac:dyDescent="0.25">
      <c r="A2" s="93" t="s">
        <v>88</v>
      </c>
      <c r="B2" s="100">
        <v>624</v>
      </c>
      <c r="C2" s="66">
        <v>582</v>
      </c>
      <c r="D2" s="101">
        <v>558</v>
      </c>
      <c r="E2" s="102">
        <v>602</v>
      </c>
      <c r="F2" s="103">
        <v>565</v>
      </c>
      <c r="G2" s="88">
        <v>563</v>
      </c>
      <c r="H2" s="113">
        <v>559</v>
      </c>
    </row>
  </sheetData>
  <sheetProtection password="EF96" sheet="1" objects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J3" sqref="J3"/>
    </sheetView>
  </sheetViews>
  <sheetFormatPr defaultRowHeight="15" x14ac:dyDescent="0.25"/>
  <sheetData>
    <row r="1" spans="1:8" x14ac:dyDescent="0.25">
      <c r="A1" s="71" t="s">
        <v>107</v>
      </c>
      <c r="B1" s="80"/>
      <c r="C1" s="85"/>
      <c r="D1" s="86"/>
      <c r="E1" s="74"/>
      <c r="F1" s="83"/>
    </row>
    <row r="2" spans="1:8" ht="60" x14ac:dyDescent="0.25">
      <c r="A2" s="56"/>
      <c r="B2" s="57" t="s">
        <v>95</v>
      </c>
      <c r="C2" s="58" t="s">
        <v>96</v>
      </c>
      <c r="D2" s="59" t="s">
        <v>97</v>
      </c>
      <c r="E2" s="60" t="s">
        <v>98</v>
      </c>
      <c r="F2" s="61" t="s">
        <v>99</v>
      </c>
      <c r="G2" s="61" t="s">
        <v>108</v>
      </c>
      <c r="H2" s="62" t="s">
        <v>110</v>
      </c>
    </row>
    <row r="3" spans="1:8" ht="25.5" x14ac:dyDescent="0.25">
      <c r="A3" s="84" t="s">
        <v>36</v>
      </c>
      <c r="B3" s="65">
        <v>2350</v>
      </c>
      <c r="C3" s="66">
        <v>2423</v>
      </c>
      <c r="D3" s="105">
        <v>2359</v>
      </c>
      <c r="E3" s="106">
        <v>2680</v>
      </c>
      <c r="F3" s="88">
        <v>2662</v>
      </c>
      <c r="G3" s="88">
        <v>2666</v>
      </c>
      <c r="H3" s="104">
        <v>2526</v>
      </c>
    </row>
    <row r="4" spans="1:8" ht="25.5" x14ac:dyDescent="0.25">
      <c r="A4" s="84" t="s">
        <v>37</v>
      </c>
      <c r="B4" s="65">
        <v>3702</v>
      </c>
      <c r="C4" s="66">
        <v>3516</v>
      </c>
      <c r="D4" s="105">
        <v>3463</v>
      </c>
      <c r="E4" s="106">
        <v>3659</v>
      </c>
      <c r="F4" s="88">
        <v>3650</v>
      </c>
      <c r="G4" s="88">
        <v>3548</v>
      </c>
      <c r="H4" s="104">
        <v>3480</v>
      </c>
    </row>
    <row r="5" spans="1:8" ht="25.5" x14ac:dyDescent="0.25">
      <c r="A5" s="84" t="s">
        <v>109</v>
      </c>
      <c r="B5" s="100">
        <v>11</v>
      </c>
      <c r="C5" s="66"/>
      <c r="D5" s="66"/>
      <c r="E5" s="79"/>
      <c r="F5" s="107"/>
      <c r="G5" s="107"/>
      <c r="H5" s="70"/>
    </row>
  </sheetData>
  <sheetProtection password="EF96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Spring 2013</vt:lpstr>
      <vt:lpstr>Headcount</vt:lpstr>
      <vt:lpstr>Credit Hours</vt:lpstr>
      <vt:lpstr>Annual FTE</vt:lpstr>
      <vt:lpstr>Student Type</vt:lpstr>
      <vt:lpstr>CCHS HC</vt:lpstr>
      <vt:lpstr>Gender</vt:lpstr>
      <vt:lpstr>'Spring 2013'!Print_Titles</vt:lpstr>
    </vt:vector>
  </TitlesOfParts>
  <Company>Orange County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Work</dc:creator>
  <cp:lastModifiedBy>John Wetzstein</cp:lastModifiedBy>
  <cp:lastPrinted>2013-02-11T16:49:38Z</cp:lastPrinted>
  <dcterms:created xsi:type="dcterms:W3CDTF">2011-02-12T19:37:14Z</dcterms:created>
  <dcterms:modified xsi:type="dcterms:W3CDTF">2013-02-21T15:59:22Z</dcterms:modified>
</cp:coreProperties>
</file>